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340" activeTab="0"/>
  </bookViews>
  <sheets>
    <sheet name="2021 m. bendr. mokesč." sheetId="1" r:id="rId1"/>
  </sheets>
  <definedNames>
    <definedName name="_xlnm._FilterDatabase" localSheetId="0" hidden="1">'2021 m. bendr. mokesč.'!$A$9:$J$337</definedName>
  </definedNames>
  <calcPr fullCalcOnLoad="1"/>
</workbook>
</file>

<file path=xl/comments1.xml><?xml version="1.0" encoding="utf-8"?>
<comments xmlns="http://schemas.openxmlformats.org/spreadsheetml/2006/main">
  <authors>
    <author>test</author>
    <author>User</author>
    <author>Valentina</author>
    <author>Undetected</author>
  </authors>
  <commentList>
    <comment ref="D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+61 skl.-4.34a
</t>
        </r>
      </text>
    </comment>
    <comment ref="D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+4,29a -64 skl.
+4,61 a. -skl.Nr.-8
+ skl. Nr. 9 tai 4,73/2=2,365
5;6  -     8,94
</t>
        </r>
      </text>
    </comment>
    <comment ref="D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nuo2012,03,01-0,455a</t>
        </r>
      </text>
    </comment>
    <comment ref="D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04.09.09- 4.0 a  (buvo-4.04a)
</t>
        </r>
      </text>
    </comment>
    <comment ref="D21" authorId="2">
      <text>
        <r>
          <rPr>
            <b/>
            <sz val="9"/>
            <rFont val="Tahoma"/>
            <family val="0"/>
          </rPr>
          <t>Valentina:buvo-4,12a; nuo 2020m. 04 men</t>
        </r>
        <r>
          <rPr>
            <sz val="9"/>
            <rFont val="Tahoma"/>
            <family val="0"/>
          </rPr>
          <t xml:space="preserve">
</t>
        </r>
      </text>
    </comment>
    <comment ref="D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nuo12.1.
01-4,0a</t>
        </r>
      </text>
    </comment>
    <comment ref="D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2013,05,04</t>
        </r>
      </text>
    </comment>
    <comment ref="D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nuo2010,06,26-4,00</t>
        </r>
      </text>
    </comment>
    <comment ref="D4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buvo-4,16a</t>
        </r>
      </text>
    </comment>
    <comment ref="D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buvo-4,21; dabar nuo2010,12,2-4,15</t>
        </r>
      </text>
    </comment>
    <comment ref="D4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buvo(4+4,2)</t>
        </r>
      </text>
    </comment>
    <comment ref="D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nuo2010,04,06-4,24-buvo4,18</t>
        </r>
      </text>
    </comment>
    <comment ref="D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2012,05,17</t>
        </r>
      </text>
    </comment>
    <comment ref="D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nuo20110,11,23  nr. 1/39069
</t>
        </r>
      </text>
    </comment>
    <comment ref="D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09,08,05 Nr. 784790</t>
        </r>
      </text>
    </comment>
    <comment ref="D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5,24  nuo 2009,09,24 PŽ. Nr.846265</t>
        </r>
      </text>
    </comment>
    <comment ref="D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nuo2013,04,09</t>
        </r>
      </text>
    </comment>
    <comment ref="D6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  1.05.25 -3.67 a
</t>
        </r>
      </text>
    </comment>
    <comment ref="D6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04.01.07 (3.8+2.97)</t>
        </r>
      </text>
    </comment>
    <comment ref="D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buvo:5,49, nuo 2010,10,29-5,88
</t>
        </r>
      </text>
    </comment>
    <comment ref="D7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99.09.13 (4.04+3.92)</t>
        </r>
      </text>
    </comment>
    <comment ref="C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85, 90
</t>
        </r>
      </text>
    </comment>
    <comment ref="D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85skl.-3.84
90skl.-4.05 (Sliaziene)
</t>
        </r>
      </text>
    </comment>
    <comment ref="D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 geod.4,2, buvo-4,14</t>
        </r>
      </text>
    </comment>
    <comment ref="D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D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nuo2010,12,14buvo-8,12; yra-8,04a
</t>
        </r>
      </text>
    </comment>
    <comment ref="D9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buvo-4,13a</t>
        </r>
      </text>
    </comment>
    <comment ref="D10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buvo-3,97; nuo 2014 11 20-4,01</t>
        </r>
      </text>
    </comment>
    <comment ref="D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
</t>
        </r>
      </text>
    </comment>
    <comment ref="G11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19 m.-52,0; 20m.-50 ,0</t>
        </r>
      </text>
    </comment>
    <comment ref="D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2009m. 4,01</t>
        </r>
      </text>
    </comment>
    <comment ref="D12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Nr. 23-7925-1011 kadastru duomenis</t>
        </r>
      </text>
    </comment>
    <comment ref="D1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buvo-6,56; nuo 2010,010,29-6,72</t>
        </r>
      </text>
    </comment>
    <comment ref="G12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 Vainorienė I.
</t>
        </r>
      </text>
    </comment>
    <comment ref="D132" authorId="1">
      <text>
        <r>
          <rPr>
            <b/>
            <sz val="8"/>
            <rFont val="Tahoma"/>
            <family val="0"/>
          </rPr>
          <t>nuo2011,,11,05-3,89aUser:</t>
        </r>
        <r>
          <rPr>
            <sz val="8"/>
            <rFont val="Tahoma"/>
            <family val="0"/>
          </rPr>
          <t xml:space="preserve">
</t>
        </r>
      </text>
    </comment>
    <comment ref="D135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nuo2017m. -6,71; buvo 6,86</t>
        </r>
      </text>
    </comment>
    <comment ref="D13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4,26-skl. 168</t>
        </r>
      </text>
    </comment>
    <comment ref="D139" authorId="1">
      <text>
        <r>
          <rPr>
            <sz val="8"/>
            <rFont val="Tahoma"/>
            <family val="0"/>
          </rPr>
          <t xml:space="preserve"> nuo 09,12,14Kad.duom Nr. 2,3-18994-1301
</t>
        </r>
      </text>
    </comment>
    <comment ref="C14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Alinos anuke</t>
        </r>
      </text>
    </comment>
    <comment ref="D1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nuo2010,08</t>
        </r>
      </text>
    </comment>
    <comment ref="D1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2009,11,23 Nr.2-318095-1301</t>
        </r>
      </text>
    </comment>
    <comment ref="D1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 06,04-3,79</t>
        </r>
      </text>
    </comment>
    <comment ref="D1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2014.07,179 buvo-4,02 a)</t>
        </r>
      </text>
    </comment>
    <comment ref="D1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2014,03,27 buvo 4,96</t>
        </r>
      </text>
    </comment>
    <comment ref="C153" authorId="1">
      <text>
        <r>
          <rPr>
            <b/>
            <sz val="8"/>
            <rFont val="Tahoma"/>
            <family val="0"/>
          </rPr>
          <t>apjungta-namu valda</t>
        </r>
      </text>
    </comment>
    <comment ref="F15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2018m. 10 euru (skola)
2019m. -10 euru</t>
        </r>
      </text>
    </comment>
    <comment ref="D15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nuo02.11.25 (4.0+4.09)</t>
        </r>
      </text>
    </comment>
    <comment ref="D1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209,02,19</t>
        </r>
      </text>
    </comment>
    <comment ref="D1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2013,08</t>
        </r>
      </text>
    </comment>
    <comment ref="D166" authorId="3">
      <text>
        <r>
          <rPr>
            <b/>
            <sz val="9"/>
            <rFont val="Tahoma"/>
            <family val="0"/>
          </rPr>
          <t>Undetected:</t>
        </r>
        <r>
          <rPr>
            <sz val="9"/>
            <rFont val="Tahoma"/>
            <family val="0"/>
          </rPr>
          <t xml:space="preserve">
nuo 2012,10,30</t>
        </r>
      </text>
    </comment>
    <comment ref="D1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buvo-3,97; nuo 2014,06,18-3,85</t>
        </r>
      </text>
    </comment>
    <comment ref="D17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buvo-4,02 a</t>
        </r>
      </text>
    </comment>
    <comment ref="D18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97.06.19
</t>
        </r>
      </text>
    </comment>
    <comment ref="D1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nuo09,04,17 registro Nr1/39274</t>
        </r>
      </text>
    </comment>
    <comment ref="D1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buvo-4,16a pasikeitie nuo2015,11,02</t>
        </r>
      </text>
    </comment>
    <comment ref="D1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nuo2011,07,11; buvo-4,08</t>
        </r>
      </text>
    </comment>
    <comment ref="D18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08.12.16-3.75a 
buvo -4.14
</t>
        </r>
      </text>
    </comment>
    <comment ref="D18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867679979-sunus Visvaldas)
</t>
        </r>
      </text>
    </comment>
    <comment ref="D19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buvo-4,06a</t>
        </r>
      </text>
    </comment>
    <comment ref="D1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201307 29</t>
        </r>
      </text>
    </comment>
    <comment ref="D1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2014,06</t>
        </r>
      </text>
    </comment>
    <comment ref="D19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+3.83+4.68
</t>
        </r>
      </text>
    </comment>
    <comment ref="D1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2009.05,06 Nr.2,3-6719-101
06</t>
        </r>
      </text>
    </comment>
    <comment ref="D20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 4,24;nuo 2010,11 4,15
</t>
        </r>
      </text>
    </comment>
    <comment ref="D20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buvo-4,97</t>
        </r>
      </text>
    </comment>
    <comment ref="D21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09.09.18(4,02+5.13)</t>
        </r>
      </text>
    </comment>
    <comment ref="D2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98 07.22 (6.85a)
</t>
        </r>
      </text>
    </comment>
    <comment ref="D2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03.06.12 13.06
</t>
        </r>
      </text>
    </comment>
    <comment ref="D23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3,84a-112 skl.
</t>
        </r>
      </text>
    </comment>
    <comment ref="D2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nuo2014,04,10-3,70
</t>
        </r>
      </text>
    </comment>
    <comment ref="D2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2013,09,10</t>
        </r>
      </text>
    </comment>
    <comment ref="D2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D2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nuo2014.07.15 -3,9a buvo-3,8 a</t>
        </r>
      </text>
    </comment>
    <comment ref="D26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patikr. Skl plota</t>
        </r>
      </text>
    </comment>
    <comment ref="G26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C264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nuo2019m. išsiskirusi</t>
        </r>
      </text>
    </comment>
    <comment ref="D26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buvo-7,54; nuo 2011,03,15-7,18</t>
        </r>
      </text>
    </comment>
    <comment ref="D26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 3,85</t>
        </r>
      </text>
    </comment>
    <comment ref="G26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D2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
09,23-5,32a</t>
        </r>
      </text>
    </comment>
    <comment ref="D27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nuo2010.09.
</t>
        </r>
      </text>
    </comment>
    <comment ref="D28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nuo2020,09,10  -5,13a</t>
        </r>
      </text>
    </comment>
    <comment ref="D28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plotas pasikejte-4,56 a     buvo-4,82</t>
        </r>
      </text>
    </comment>
    <comment ref="G28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18m-75,2; 19m.-72,4; 20m-58,0
</t>
        </r>
      </text>
    </comment>
    <comment ref="D2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2011,08,29</t>
        </r>
      </text>
    </comment>
    <comment ref="D2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buvo-6,22.nuo 2014,8,21</t>
        </r>
      </text>
    </comment>
    <comment ref="D30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2013,09,19</t>
        </r>
      </text>
    </comment>
    <comment ref="D3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nuo2017,02,07</t>
        </r>
      </text>
    </comment>
    <comment ref="D3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buvo-5,9   nuo 2016,04,26-pasikeite</t>
        </r>
      </text>
    </comment>
    <comment ref="D3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2014,8,21</t>
        </r>
      </text>
    </comment>
    <comment ref="D33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+.66</t>
        </r>
      </text>
    </comment>
    <comment ref="D3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+,47+,51</t>
        </r>
      </text>
    </comment>
    <comment ref="G335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u= 2019m+2020</t>
        </r>
      </text>
    </comment>
  </commentList>
</comments>
</file>

<file path=xl/sharedStrings.xml><?xml version="1.0" encoding="utf-8"?>
<sst xmlns="http://schemas.openxmlformats.org/spreadsheetml/2006/main" count="71" uniqueCount="71">
  <si>
    <t>46, 47</t>
  </si>
  <si>
    <t>51;54</t>
  </si>
  <si>
    <t>52;53</t>
  </si>
  <si>
    <t>70;69</t>
  </si>
  <si>
    <t>83;84</t>
  </si>
  <si>
    <t>103, 104</t>
  </si>
  <si>
    <t>135;136</t>
  </si>
  <si>
    <t>169, 177</t>
  </si>
  <si>
    <t>178, 179</t>
  </si>
  <si>
    <t>180, 181</t>
  </si>
  <si>
    <t>224;227</t>
  </si>
  <si>
    <t>245-243</t>
  </si>
  <si>
    <t>252;248</t>
  </si>
  <si>
    <t>257;258</t>
  </si>
  <si>
    <t>279;278</t>
  </si>
  <si>
    <t>343;343a</t>
  </si>
  <si>
    <t>356a -357a</t>
  </si>
  <si>
    <t>348a</t>
  </si>
  <si>
    <t>351a</t>
  </si>
  <si>
    <t>352a</t>
  </si>
  <si>
    <t>353a</t>
  </si>
  <si>
    <t>358a</t>
  </si>
  <si>
    <t>359a</t>
  </si>
  <si>
    <t>360a</t>
  </si>
  <si>
    <t>361a</t>
  </si>
  <si>
    <t>Eil. Nr.</t>
  </si>
  <si>
    <t>194, 208</t>
  </si>
  <si>
    <t>221, 229</t>
  </si>
  <si>
    <t>85, 90</t>
  </si>
  <si>
    <t>173, 174a</t>
  </si>
  <si>
    <t>267;264</t>
  </si>
  <si>
    <t>266;261</t>
  </si>
  <si>
    <t>302/303</t>
  </si>
  <si>
    <t>120;121</t>
  </si>
  <si>
    <t>170;171;172</t>
  </si>
  <si>
    <t>65;66</t>
  </si>
  <si>
    <t>10; 1/2 9</t>
  </si>
  <si>
    <t>354a;355a</t>
  </si>
  <si>
    <t>146;147</t>
  </si>
  <si>
    <t>276,277,281,277a,285;280</t>
  </si>
  <si>
    <t>SKOLA</t>
  </si>
  <si>
    <t>182;183</t>
  </si>
  <si>
    <t>euru</t>
  </si>
  <si>
    <t>Infrastrukt. Fondas</t>
  </si>
  <si>
    <t>153;168</t>
  </si>
  <si>
    <t xml:space="preserve"> 260; 112</t>
  </si>
  <si>
    <t>161; 1/2skl162</t>
  </si>
  <si>
    <t>163; 1/2skl.162</t>
  </si>
  <si>
    <t>311;328</t>
  </si>
  <si>
    <t>1;2</t>
  </si>
  <si>
    <t>270; 273</t>
  </si>
  <si>
    <t xml:space="preserve">2021m.  sodininkų bendrijos "VOKĖ" nario mokesčio mokėjimas  </t>
  </si>
  <si>
    <t xml:space="preserve">Tikslinis mokestis </t>
  </si>
  <si>
    <t>Skl. Plotas(a)</t>
  </si>
  <si>
    <t>10eur./ už1 ara</t>
  </si>
  <si>
    <t>10 eur.</t>
  </si>
  <si>
    <r>
      <t>5</t>
    </r>
    <r>
      <rPr>
        <b/>
        <sz val="11"/>
        <color indexed="8"/>
        <rFont val="Calibri"/>
        <family val="2"/>
      </rPr>
      <t>,6,7,64;8;9</t>
    </r>
  </si>
  <si>
    <t>2020m.-61,4eur.</t>
  </si>
  <si>
    <t>skolingas už 18m.-29,4;19m.-49,3;20m-49,30</t>
  </si>
  <si>
    <t>skolingas už 18m.-69,3; 19m.- 33,5;20m, -33,5</t>
  </si>
  <si>
    <t>2020m.</t>
  </si>
  <si>
    <t>20m.-50 eur</t>
  </si>
  <si>
    <t>skolingas 19m.-52 eur;20m-50.,0</t>
  </si>
  <si>
    <t>2020m.-23,9</t>
  </si>
  <si>
    <t>19m.-62,0; 20m.-50</t>
  </si>
  <si>
    <t>51,6eur-2020m.</t>
  </si>
  <si>
    <t>46,5eur-2020</t>
  </si>
  <si>
    <t>18m.- 75,2; 19m.-72,4;20m- 58,0</t>
  </si>
  <si>
    <t>skolingas-  18m.-78,5; 19m.-75,0 ;20m-57,70</t>
  </si>
  <si>
    <t>mirusi</t>
  </si>
  <si>
    <t>Sklypo Nr.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</si>
</sst>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000000E+00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_-* #,##0.0\ _L_t_-;\-* #,##0.0\ _L_t_-;_-* &quot;-&quot;??\ _L_t_-;_-@_-"/>
    <numFmt numFmtId="189" formatCode="_-* #,##0.0\ _L_t_-;\-* #,##0.0\ _L_t_-;_-* &quot;-&quot;?\ _L_t_-;_-@_-"/>
    <numFmt numFmtId="190" formatCode="0.000000"/>
    <numFmt numFmtId="191" formatCode="0.0000000"/>
    <numFmt numFmtId="192" formatCode="_-* #,##0.0\ _€_-;\-* #,##0.0\ _€_-;_-* &quot;-&quot;?\ _€_-;_-@_-"/>
    <numFmt numFmtId="193" formatCode="0.00;\-0;;@"/>
    <numFmt numFmtId="194" formatCode="0.00;\-0.00;;@"/>
  </numFmts>
  <fonts count="41"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20" borderId="10" xfId="0" applyFill="1" applyBorder="1" applyAlignment="1">
      <alignment/>
    </xf>
    <xf numFmtId="184" fontId="2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27" fillId="22" borderId="16" xfId="0" applyFont="1" applyFill="1" applyBorder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27" fillId="24" borderId="18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27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84" fontId="0" fillId="24" borderId="22" xfId="0" applyNumberFormat="1" applyFill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0" fillId="24" borderId="23" xfId="0" applyFill="1" applyBorder="1" applyAlignment="1">
      <alignment/>
    </xf>
    <xf numFmtId="0" fontId="27" fillId="0" borderId="10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9" fillId="24" borderId="23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24" borderId="24" xfId="0" applyNumberFormat="1" applyFill="1" applyBorder="1" applyAlignment="1">
      <alignment horizontal="center"/>
    </xf>
    <xf numFmtId="184" fontId="27" fillId="0" borderId="10" xfId="0" applyNumberFormat="1" applyFont="1" applyBorder="1" applyAlignment="1">
      <alignment/>
    </xf>
    <xf numFmtId="0" fontId="30" fillId="24" borderId="10" xfId="0" applyFont="1" applyFill="1" applyBorder="1" applyAlignment="1">
      <alignment horizontal="center"/>
    </xf>
    <xf numFmtId="184" fontId="5" fillId="0" borderId="24" xfId="0" applyNumberFormat="1" applyFont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184" fontId="30" fillId="0" borderId="10" xfId="0" applyNumberFormat="1" applyFont="1" applyBorder="1" applyAlignment="1">
      <alignment/>
    </xf>
    <xf numFmtId="0" fontId="0" fillId="24" borderId="24" xfId="0" applyFill="1" applyBorder="1" applyAlignment="1">
      <alignment horizontal="center"/>
    </xf>
    <xf numFmtId="0" fontId="28" fillId="0" borderId="1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0" fontId="27" fillId="18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184" fontId="0" fillId="0" borderId="25" xfId="0" applyNumberFormat="1" applyBorder="1" applyAlignment="1">
      <alignment/>
    </xf>
    <xf numFmtId="2" fontId="5" fillId="0" borderId="24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left"/>
    </xf>
    <xf numFmtId="2" fontId="8" fillId="0" borderId="24" xfId="0" applyNumberFormat="1" applyFont="1" applyBorder="1" applyAlignment="1">
      <alignment horizontal="center"/>
    </xf>
    <xf numFmtId="3" fontId="12" fillId="24" borderId="10" xfId="0" applyNumberFormat="1" applyFont="1" applyFill="1" applyBorder="1" applyAlignment="1">
      <alignment horizontal="center"/>
    </xf>
    <xf numFmtId="184" fontId="35" fillId="0" borderId="10" xfId="0" applyNumberFormat="1" applyFont="1" applyBorder="1" applyAlignment="1">
      <alignment/>
    </xf>
    <xf numFmtId="0" fontId="37" fillId="24" borderId="10" xfId="0" applyFont="1" applyFill="1" applyBorder="1" applyAlignment="1">
      <alignment horizontal="center"/>
    </xf>
    <xf numFmtId="2" fontId="5" fillId="24" borderId="24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185" fontId="0" fillId="0" borderId="24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2" fontId="5" fillId="24" borderId="24" xfId="0" applyNumberFormat="1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0" fontId="8" fillId="24" borderId="23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20" borderId="24" xfId="0" applyFill="1" applyBorder="1" applyAlignment="1">
      <alignment/>
    </xf>
    <xf numFmtId="184" fontId="39" fillId="0" borderId="26" xfId="0" applyNumberFormat="1" applyFont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2" fontId="0" fillId="17" borderId="24" xfId="0" applyNumberFormat="1" applyFill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0" fillId="24" borderId="27" xfId="0" applyFill="1" applyBorder="1" applyAlignment="1">
      <alignment/>
    </xf>
    <xf numFmtId="0" fontId="27" fillId="24" borderId="28" xfId="0" applyFont="1" applyFill="1" applyBorder="1" applyAlignment="1">
      <alignment horizontal="center"/>
    </xf>
    <xf numFmtId="0" fontId="30" fillId="24" borderId="27" xfId="0" applyFont="1" applyFill="1" applyBorder="1" applyAlignment="1">
      <alignment/>
    </xf>
    <xf numFmtId="0" fontId="30" fillId="24" borderId="28" xfId="0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0" fontId="29" fillId="24" borderId="17" xfId="0" applyFont="1" applyFill="1" applyBorder="1" applyAlignment="1">
      <alignment/>
    </xf>
    <xf numFmtId="0" fontId="30" fillId="24" borderId="16" xfId="0" applyFont="1" applyFill="1" applyBorder="1" applyAlignment="1">
      <alignment horizontal="center"/>
    </xf>
    <xf numFmtId="184" fontId="4" fillId="20" borderId="15" xfId="0" applyNumberFormat="1" applyFont="1" applyFill="1" applyBorder="1" applyAlignment="1">
      <alignment/>
    </xf>
    <xf numFmtId="2" fontId="4" fillId="20" borderId="30" xfId="0" applyNumberFormat="1" applyFont="1" applyFill="1" applyBorder="1" applyAlignment="1">
      <alignment/>
    </xf>
    <xf numFmtId="2" fontId="4" fillId="22" borderId="16" xfId="0" applyNumberFormat="1" applyFont="1" applyFill="1" applyBorder="1" applyAlignment="1">
      <alignment/>
    </xf>
    <xf numFmtId="2" fontId="4" fillId="24" borderId="18" xfId="0" applyNumberFormat="1" applyFont="1" applyFill="1" applyBorder="1" applyAlignment="1">
      <alignment/>
    </xf>
    <xf numFmtId="184" fontId="27" fillId="24" borderId="20" xfId="0" applyNumberFormat="1" applyFont="1" applyFill="1" applyBorder="1" applyAlignment="1">
      <alignment/>
    </xf>
    <xf numFmtId="184" fontId="27" fillId="24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7"/>
  <sheetViews>
    <sheetView tabSelected="1" zoomScalePageLayoutView="0" workbookViewId="0" topLeftCell="A1">
      <pane xSplit="1" ySplit="10" topLeftCell="B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80" sqref="P80"/>
    </sheetView>
  </sheetViews>
  <sheetFormatPr defaultColWidth="9.140625" defaultRowHeight="15"/>
  <cols>
    <col min="1" max="1" width="7.57421875" style="0" customWidth="1"/>
    <col min="2" max="2" width="8.00390625" style="0" customWidth="1"/>
    <col min="3" max="4" width="12.7109375" style="0" customWidth="1"/>
    <col min="5" max="5" width="20.140625" style="0" customWidth="1"/>
    <col min="6" max="6" width="17.421875" style="0" customWidth="1"/>
    <col min="7" max="7" width="12.8515625" style="0" customWidth="1"/>
    <col min="8" max="8" width="13.00390625" style="0" customWidth="1"/>
    <col min="9" max="10" width="10.57421875" style="0" customWidth="1"/>
  </cols>
  <sheetData>
    <row r="2" spans="2:7" ht="15.75">
      <c r="B2" s="1"/>
      <c r="C2" s="6" t="s">
        <v>51</v>
      </c>
      <c r="D2" s="1"/>
      <c r="E2" s="1"/>
      <c r="F2" s="1"/>
      <c r="G2" s="1"/>
    </row>
    <row r="3" spans="1:8" ht="15">
      <c r="A3" s="7"/>
      <c r="B3" s="7"/>
      <c r="C3" s="7"/>
      <c r="D3" s="7"/>
      <c r="E3" s="7"/>
      <c r="F3" s="7"/>
      <c r="G3" s="7"/>
      <c r="H3" s="7"/>
    </row>
    <row r="4" spans="2:8" ht="15.75" thickBot="1">
      <c r="B4" s="8"/>
      <c r="C4" s="8"/>
      <c r="D4" s="8"/>
      <c r="E4" s="9">
        <v>10</v>
      </c>
      <c r="F4" s="10">
        <v>10</v>
      </c>
      <c r="G4" s="2"/>
      <c r="H4" s="2"/>
    </row>
    <row r="5" spans="2:8" ht="30.75" thickBot="1">
      <c r="B5" s="11"/>
      <c r="C5" s="12"/>
      <c r="D5" s="13"/>
      <c r="E5" s="14" t="s">
        <v>52</v>
      </c>
      <c r="F5" s="15" t="s">
        <v>43</v>
      </c>
      <c r="G5" s="16" t="s">
        <v>40</v>
      </c>
      <c r="H5" s="3"/>
    </row>
    <row r="6" spans="2:8" ht="15.75" thickBot="1">
      <c r="B6" s="17" t="s">
        <v>25</v>
      </c>
      <c r="C6" s="18" t="s">
        <v>70</v>
      </c>
      <c r="D6" s="19" t="s">
        <v>53</v>
      </c>
      <c r="E6" s="18" t="s">
        <v>54</v>
      </c>
      <c r="F6" s="20" t="s">
        <v>55</v>
      </c>
      <c r="G6" s="21" t="s">
        <v>42</v>
      </c>
      <c r="H6" s="3"/>
    </row>
    <row r="7" spans="2:8" ht="15.75" thickBot="1">
      <c r="B7" s="22">
        <v>1</v>
      </c>
      <c r="C7" s="23">
        <v>2</v>
      </c>
      <c r="D7" s="24">
        <v>3</v>
      </c>
      <c r="E7" s="23">
        <v>4</v>
      </c>
      <c r="F7" s="25">
        <v>5</v>
      </c>
      <c r="G7" s="23">
        <v>6</v>
      </c>
      <c r="H7" s="3"/>
    </row>
    <row r="8" spans="2:8" ht="15">
      <c r="B8" s="26">
        <v>1</v>
      </c>
      <c r="C8" s="27" t="s">
        <v>49</v>
      </c>
      <c r="D8" s="28">
        <f>11.31</f>
        <v>11.31</v>
      </c>
      <c r="E8" s="100">
        <f>+D8*$E$4</f>
        <v>113.10000000000001</v>
      </c>
      <c r="F8" s="29">
        <v>10</v>
      </c>
      <c r="G8" s="30"/>
      <c r="H8" s="3"/>
    </row>
    <row r="9" spans="2:8" ht="15">
      <c r="B9" s="26">
        <v>1</v>
      </c>
      <c r="C9" s="27">
        <v>61</v>
      </c>
      <c r="D9" s="28">
        <v>4.34</v>
      </c>
      <c r="E9" s="100">
        <f aca="true" t="shared" si="0" ref="E9:E72">+D9*$E$4</f>
        <v>43.4</v>
      </c>
      <c r="F9" s="29">
        <v>10</v>
      </c>
      <c r="G9" s="31"/>
      <c r="H9" s="3"/>
    </row>
    <row r="10" spans="2:8" ht="15">
      <c r="B10" s="26">
        <v>1</v>
      </c>
      <c r="C10" s="33">
        <v>3</v>
      </c>
      <c r="D10" s="34">
        <v>4.3</v>
      </c>
      <c r="E10" s="100">
        <f t="shared" si="0"/>
        <v>43</v>
      </c>
      <c r="F10" s="29">
        <v>10</v>
      </c>
      <c r="G10" s="31"/>
      <c r="H10" s="3"/>
    </row>
    <row r="11" spans="2:8" ht="15">
      <c r="B11" s="35">
        <f aca="true" t="shared" si="1" ref="B11:B25">+B10+1</f>
        <v>2</v>
      </c>
      <c r="C11" s="33">
        <v>4</v>
      </c>
      <c r="D11" s="34">
        <v>4.3</v>
      </c>
      <c r="E11" s="100">
        <f t="shared" si="0"/>
        <v>43</v>
      </c>
      <c r="F11" s="29">
        <v>10</v>
      </c>
      <c r="G11" s="31"/>
      <c r="H11" s="3"/>
    </row>
    <row r="12" spans="2:8" ht="15">
      <c r="B12" s="35">
        <f t="shared" si="1"/>
        <v>3</v>
      </c>
      <c r="C12" s="36" t="s">
        <v>56</v>
      </c>
      <c r="D12" s="37">
        <f>8.94+4.38+4.29+4.6+4.73/2</f>
        <v>24.575000000000003</v>
      </c>
      <c r="E12" s="100">
        <f t="shared" si="0"/>
        <v>245.75000000000003</v>
      </c>
      <c r="F12" s="29">
        <v>10</v>
      </c>
      <c r="G12" s="31"/>
      <c r="H12" s="3"/>
    </row>
    <row r="13" spans="2:8" ht="15">
      <c r="B13" s="35">
        <f t="shared" si="1"/>
        <v>4</v>
      </c>
      <c r="C13" s="38" t="s">
        <v>36</v>
      </c>
      <c r="D13" s="39">
        <f>4.78+4.73/2</f>
        <v>7.1450000000000005</v>
      </c>
      <c r="E13" s="100">
        <f t="shared" si="0"/>
        <v>71.45</v>
      </c>
      <c r="F13" s="29">
        <v>10</v>
      </c>
      <c r="G13" s="31"/>
      <c r="H13" s="3"/>
    </row>
    <row r="14" spans="2:8" ht="22.5" customHeight="1">
      <c r="B14" s="35">
        <f t="shared" si="1"/>
        <v>5</v>
      </c>
      <c r="C14" s="38">
        <v>11</v>
      </c>
      <c r="D14" s="34">
        <v>4.28</v>
      </c>
      <c r="E14" s="100">
        <f t="shared" si="0"/>
        <v>42.800000000000004</v>
      </c>
      <c r="F14" s="29">
        <v>10</v>
      </c>
      <c r="G14" s="31"/>
      <c r="H14" s="3"/>
    </row>
    <row r="15" spans="2:8" ht="15">
      <c r="B15" s="35">
        <f t="shared" si="1"/>
        <v>6</v>
      </c>
      <c r="C15" s="38">
        <v>12</v>
      </c>
      <c r="D15" s="40">
        <v>4.55</v>
      </c>
      <c r="E15" s="100">
        <f t="shared" si="0"/>
        <v>45.5</v>
      </c>
      <c r="F15" s="29">
        <v>10</v>
      </c>
      <c r="G15" s="31"/>
      <c r="H15" s="3"/>
    </row>
    <row r="16" spans="2:8" ht="15">
      <c r="B16" s="35">
        <f t="shared" si="1"/>
        <v>7</v>
      </c>
      <c r="C16" s="38">
        <v>13</v>
      </c>
      <c r="D16" s="34">
        <v>4.85</v>
      </c>
      <c r="E16" s="100">
        <f t="shared" si="0"/>
        <v>48.5</v>
      </c>
      <c r="F16" s="29">
        <v>10</v>
      </c>
      <c r="G16" s="31"/>
      <c r="H16" s="3"/>
    </row>
    <row r="17" spans="2:10" ht="15">
      <c r="B17" s="35">
        <f t="shared" si="1"/>
        <v>8</v>
      </c>
      <c r="C17" s="33">
        <v>14</v>
      </c>
      <c r="D17" s="37">
        <v>5.14</v>
      </c>
      <c r="E17" s="100">
        <f t="shared" si="0"/>
        <v>51.4</v>
      </c>
      <c r="F17" s="29">
        <v>10</v>
      </c>
      <c r="G17" s="41">
        <f>51.4+10</f>
        <v>61.4</v>
      </c>
      <c r="H17" s="3"/>
      <c r="J17" t="s">
        <v>57</v>
      </c>
    </row>
    <row r="18" spans="2:8" ht="15">
      <c r="B18" s="35">
        <f t="shared" si="1"/>
        <v>9</v>
      </c>
      <c r="C18" s="33">
        <v>15</v>
      </c>
      <c r="D18" s="34">
        <v>4</v>
      </c>
      <c r="E18" s="100">
        <f t="shared" si="0"/>
        <v>40</v>
      </c>
      <c r="F18" s="29">
        <v>10</v>
      </c>
      <c r="G18" s="31"/>
      <c r="H18" s="3"/>
    </row>
    <row r="19" spans="2:8" ht="15">
      <c r="B19" s="35">
        <f t="shared" si="1"/>
        <v>10</v>
      </c>
      <c r="C19" s="33">
        <v>16</v>
      </c>
      <c r="D19" s="34">
        <v>5.12</v>
      </c>
      <c r="E19" s="100">
        <f t="shared" si="0"/>
        <v>51.2</v>
      </c>
      <c r="F19" s="29">
        <v>10</v>
      </c>
      <c r="G19" s="31"/>
      <c r="H19" s="3"/>
    </row>
    <row r="20" spans="2:8" ht="15">
      <c r="B20" s="35">
        <f t="shared" si="1"/>
        <v>11</v>
      </c>
      <c r="C20" s="42">
        <v>17</v>
      </c>
      <c r="D20" s="34">
        <v>4.22</v>
      </c>
      <c r="E20" s="100">
        <f t="shared" si="0"/>
        <v>42.199999999999996</v>
      </c>
      <c r="F20" s="29">
        <v>10</v>
      </c>
      <c r="G20" s="31"/>
      <c r="H20" s="3"/>
    </row>
    <row r="21" spans="2:8" ht="15">
      <c r="B21" s="35">
        <f t="shared" si="1"/>
        <v>12</v>
      </c>
      <c r="C21" s="33">
        <v>18</v>
      </c>
      <c r="D21" s="34">
        <v>4.37</v>
      </c>
      <c r="E21" s="100">
        <f t="shared" si="0"/>
        <v>43.7</v>
      </c>
      <c r="F21" s="29">
        <v>10</v>
      </c>
      <c r="G21" s="31"/>
      <c r="H21" s="3"/>
    </row>
    <row r="22" spans="2:8" ht="15">
      <c r="B22" s="35">
        <f t="shared" si="1"/>
        <v>13</v>
      </c>
      <c r="C22" s="33">
        <v>19</v>
      </c>
      <c r="D22" s="34">
        <v>4.42</v>
      </c>
      <c r="E22" s="100">
        <f t="shared" si="0"/>
        <v>44.2</v>
      </c>
      <c r="F22" s="29">
        <v>10</v>
      </c>
      <c r="G22" s="31"/>
      <c r="H22" s="3"/>
    </row>
    <row r="23" spans="2:8" ht="15">
      <c r="B23" s="35">
        <f t="shared" si="1"/>
        <v>14</v>
      </c>
      <c r="C23" s="33">
        <v>20</v>
      </c>
      <c r="D23" s="34">
        <v>4.76</v>
      </c>
      <c r="E23" s="100">
        <f t="shared" si="0"/>
        <v>47.599999999999994</v>
      </c>
      <c r="F23" s="29">
        <v>10</v>
      </c>
      <c r="G23" s="31"/>
      <c r="H23" s="3"/>
    </row>
    <row r="24" spans="2:8" ht="15">
      <c r="B24" s="35">
        <f t="shared" si="1"/>
        <v>15</v>
      </c>
      <c r="C24" s="33">
        <v>21</v>
      </c>
      <c r="D24" s="34">
        <v>4.05</v>
      </c>
      <c r="E24" s="100">
        <f t="shared" si="0"/>
        <v>40.5</v>
      </c>
      <c r="F24" s="29">
        <v>10</v>
      </c>
      <c r="G24" s="31"/>
      <c r="H24" s="3"/>
    </row>
    <row r="25" spans="2:8" ht="15">
      <c r="B25" s="35">
        <f t="shared" si="1"/>
        <v>16</v>
      </c>
      <c r="C25" s="33">
        <v>22</v>
      </c>
      <c r="D25" s="34">
        <v>4</v>
      </c>
      <c r="E25" s="100">
        <f t="shared" si="0"/>
        <v>40</v>
      </c>
      <c r="F25" s="29">
        <v>10</v>
      </c>
      <c r="G25" s="31"/>
      <c r="H25" s="3"/>
    </row>
    <row r="26" spans="2:8" ht="12.75" customHeight="1">
      <c r="B26" s="35">
        <f>+B24+1</f>
        <v>16</v>
      </c>
      <c r="C26" s="38">
        <v>23</v>
      </c>
      <c r="D26" s="37">
        <f>4.39</f>
        <v>4.39</v>
      </c>
      <c r="E26" s="100">
        <f t="shared" si="0"/>
        <v>43.9</v>
      </c>
      <c r="F26" s="29">
        <v>10</v>
      </c>
      <c r="G26" s="31"/>
      <c r="H26" s="3"/>
    </row>
    <row r="27" spans="2:8" ht="14.25" customHeight="1">
      <c r="B27" s="32">
        <f aca="true" t="shared" si="2" ref="B27:B90">+B26+1</f>
        <v>17</v>
      </c>
      <c r="C27" s="38">
        <v>24</v>
      </c>
      <c r="D27" s="40">
        <v>3.96</v>
      </c>
      <c r="E27" s="100">
        <f t="shared" si="0"/>
        <v>39.6</v>
      </c>
      <c r="F27" s="29">
        <v>10</v>
      </c>
      <c r="G27" s="31"/>
      <c r="H27" s="3"/>
    </row>
    <row r="28" spans="2:8" ht="15.75" customHeight="1">
      <c r="B28" s="32">
        <f t="shared" si="2"/>
        <v>18</v>
      </c>
      <c r="C28" s="33">
        <v>25</v>
      </c>
      <c r="D28" s="34">
        <v>4</v>
      </c>
      <c r="E28" s="100">
        <f t="shared" si="0"/>
        <v>40</v>
      </c>
      <c r="F28" s="29">
        <v>10</v>
      </c>
      <c r="G28" s="31"/>
      <c r="H28" s="3"/>
    </row>
    <row r="29" spans="2:8" ht="15.75" customHeight="1">
      <c r="B29" s="32">
        <f t="shared" si="2"/>
        <v>19</v>
      </c>
      <c r="C29" s="38">
        <v>26</v>
      </c>
      <c r="D29" s="34">
        <v>4.68</v>
      </c>
      <c r="E29" s="100">
        <f t="shared" si="0"/>
        <v>46.8</v>
      </c>
      <c r="F29" s="29">
        <v>10</v>
      </c>
      <c r="G29" s="31"/>
      <c r="H29" s="3"/>
    </row>
    <row r="30" spans="2:8" ht="16.5" customHeight="1">
      <c r="B30" s="32">
        <f t="shared" si="2"/>
        <v>20</v>
      </c>
      <c r="C30" s="38">
        <v>27</v>
      </c>
      <c r="D30" s="43">
        <v>4</v>
      </c>
      <c r="E30" s="100">
        <f t="shared" si="0"/>
        <v>40</v>
      </c>
      <c r="F30" s="29">
        <v>10</v>
      </c>
      <c r="G30" s="31"/>
      <c r="H30" s="3"/>
    </row>
    <row r="31" spans="2:8" ht="15">
      <c r="B31" s="32">
        <f t="shared" si="2"/>
        <v>21</v>
      </c>
      <c r="C31" s="44">
        <v>28</v>
      </c>
      <c r="D31" s="34">
        <v>4</v>
      </c>
      <c r="E31" s="100">
        <f t="shared" si="0"/>
        <v>40</v>
      </c>
      <c r="F31" s="29">
        <v>10</v>
      </c>
      <c r="G31" s="31"/>
      <c r="H31" s="3"/>
    </row>
    <row r="32" spans="2:8" ht="15">
      <c r="B32" s="32">
        <f t="shared" si="2"/>
        <v>22</v>
      </c>
      <c r="C32" s="38">
        <v>29</v>
      </c>
      <c r="D32" s="34">
        <v>4.32</v>
      </c>
      <c r="E32" s="100">
        <f t="shared" si="0"/>
        <v>43.2</v>
      </c>
      <c r="F32" s="29">
        <v>10</v>
      </c>
      <c r="G32" s="31"/>
      <c r="H32" s="3"/>
    </row>
    <row r="33" spans="2:8" ht="15">
      <c r="B33" s="32">
        <f t="shared" si="2"/>
        <v>23</v>
      </c>
      <c r="C33" s="33">
        <v>30</v>
      </c>
      <c r="D33" s="37">
        <v>4.01</v>
      </c>
      <c r="E33" s="100">
        <f t="shared" si="0"/>
        <v>40.099999999999994</v>
      </c>
      <c r="F33" s="29">
        <v>10</v>
      </c>
      <c r="G33" s="31"/>
      <c r="H33" s="3"/>
    </row>
    <row r="34" spans="2:8" ht="15">
      <c r="B34" s="32">
        <f t="shared" si="2"/>
        <v>24</v>
      </c>
      <c r="C34" s="33">
        <v>31</v>
      </c>
      <c r="D34" s="34">
        <v>4.12</v>
      </c>
      <c r="E34" s="100">
        <f t="shared" si="0"/>
        <v>41.2</v>
      </c>
      <c r="F34" s="29">
        <v>10</v>
      </c>
      <c r="G34" s="31"/>
      <c r="H34" s="3"/>
    </row>
    <row r="35" spans="2:8" ht="15">
      <c r="B35" s="32">
        <f t="shared" si="2"/>
        <v>25</v>
      </c>
      <c r="C35" s="33">
        <v>32</v>
      </c>
      <c r="D35" s="34">
        <v>4.38</v>
      </c>
      <c r="E35" s="100">
        <f t="shared" si="0"/>
        <v>43.8</v>
      </c>
      <c r="F35" s="29">
        <v>10</v>
      </c>
      <c r="G35" s="31"/>
      <c r="H35" s="3"/>
    </row>
    <row r="36" spans="2:10" ht="15">
      <c r="B36" s="32">
        <f t="shared" si="2"/>
        <v>26</v>
      </c>
      <c r="C36" s="38">
        <v>33</v>
      </c>
      <c r="D36" s="34">
        <v>3.93</v>
      </c>
      <c r="E36" s="100">
        <f t="shared" si="0"/>
        <v>39.300000000000004</v>
      </c>
      <c r="F36" s="29">
        <v>10</v>
      </c>
      <c r="G36" s="45">
        <f>29.4+49.3+49.3</f>
        <v>127.99999999999999</v>
      </c>
      <c r="H36" s="3"/>
      <c r="I36" s="3" t="s">
        <v>58</v>
      </c>
      <c r="J36" s="3"/>
    </row>
    <row r="37" spans="2:8" ht="15">
      <c r="B37" s="32">
        <f t="shared" si="2"/>
        <v>27</v>
      </c>
      <c r="C37" s="38">
        <v>34</v>
      </c>
      <c r="D37" s="34">
        <v>4.2</v>
      </c>
      <c r="E37" s="100">
        <f t="shared" si="0"/>
        <v>42</v>
      </c>
      <c r="F37" s="29">
        <v>10</v>
      </c>
      <c r="G37" s="31"/>
      <c r="H37" s="3"/>
    </row>
    <row r="38" spans="2:10" ht="15">
      <c r="B38" s="32">
        <f t="shared" si="2"/>
        <v>28</v>
      </c>
      <c r="C38" s="38">
        <v>35</v>
      </c>
      <c r="D38" s="46">
        <v>4.35</v>
      </c>
      <c r="E38" s="100">
        <f t="shared" si="0"/>
        <v>43.5</v>
      </c>
      <c r="F38" s="29">
        <v>10</v>
      </c>
      <c r="G38" s="45">
        <f>69.3+33.5+33.5</f>
        <v>136.3</v>
      </c>
      <c r="H38" s="3"/>
      <c r="I38" s="3" t="s">
        <v>59</v>
      </c>
      <c r="J38" s="3"/>
    </row>
    <row r="39" spans="2:8" ht="15">
      <c r="B39" s="32">
        <f t="shared" si="2"/>
        <v>29</v>
      </c>
      <c r="C39" s="33">
        <v>36</v>
      </c>
      <c r="D39" s="34">
        <v>3.98</v>
      </c>
      <c r="E39" s="100">
        <f t="shared" si="0"/>
        <v>39.8</v>
      </c>
      <c r="F39" s="29">
        <v>10</v>
      </c>
      <c r="G39" s="31"/>
      <c r="H39" s="3"/>
    </row>
    <row r="40" spans="2:8" ht="15">
      <c r="B40" s="32">
        <f t="shared" si="2"/>
        <v>30</v>
      </c>
      <c r="C40" s="33">
        <v>37</v>
      </c>
      <c r="D40" s="34">
        <v>4.05</v>
      </c>
      <c r="E40" s="100">
        <f t="shared" si="0"/>
        <v>40.5</v>
      </c>
      <c r="F40" s="29">
        <v>10</v>
      </c>
      <c r="G40" s="31"/>
      <c r="H40" s="3"/>
    </row>
    <row r="41" spans="2:8" ht="15">
      <c r="B41" s="32">
        <f t="shared" si="2"/>
        <v>31</v>
      </c>
      <c r="C41" s="33">
        <v>38</v>
      </c>
      <c r="D41" s="34">
        <v>4.28</v>
      </c>
      <c r="E41" s="100">
        <f t="shared" si="0"/>
        <v>42.800000000000004</v>
      </c>
      <c r="F41" s="29">
        <v>10</v>
      </c>
      <c r="G41" s="31"/>
      <c r="H41" s="3"/>
    </row>
    <row r="42" spans="2:8" ht="15">
      <c r="B42" s="32">
        <f t="shared" si="2"/>
        <v>32</v>
      </c>
      <c r="C42" s="33">
        <v>39</v>
      </c>
      <c r="D42" s="34">
        <v>4</v>
      </c>
      <c r="E42" s="100">
        <f t="shared" si="0"/>
        <v>40</v>
      </c>
      <c r="F42" s="29">
        <v>10</v>
      </c>
      <c r="G42" s="31"/>
      <c r="H42" s="3"/>
    </row>
    <row r="43" spans="2:8" ht="15">
      <c r="B43" s="32">
        <f t="shared" si="2"/>
        <v>33</v>
      </c>
      <c r="C43" s="33">
        <v>40</v>
      </c>
      <c r="D43" s="34">
        <v>4.03</v>
      </c>
      <c r="E43" s="100">
        <f t="shared" si="0"/>
        <v>40.300000000000004</v>
      </c>
      <c r="F43" s="29">
        <v>10</v>
      </c>
      <c r="G43" s="31"/>
      <c r="H43" s="3"/>
    </row>
    <row r="44" spans="2:8" ht="15">
      <c r="B44" s="32">
        <f t="shared" si="2"/>
        <v>34</v>
      </c>
      <c r="C44" s="33">
        <v>41</v>
      </c>
      <c r="D44" s="39">
        <v>4.15</v>
      </c>
      <c r="E44" s="100">
        <f t="shared" si="0"/>
        <v>41.5</v>
      </c>
      <c r="F44" s="29">
        <v>10</v>
      </c>
      <c r="G44" s="31"/>
      <c r="H44" s="3"/>
    </row>
    <row r="45" spans="2:8" ht="15">
      <c r="B45" s="32">
        <f t="shared" si="2"/>
        <v>35</v>
      </c>
      <c r="C45" s="33">
        <v>42</v>
      </c>
      <c r="D45" s="34">
        <v>4.22</v>
      </c>
      <c r="E45" s="100">
        <f t="shared" si="0"/>
        <v>42.199999999999996</v>
      </c>
      <c r="F45" s="29">
        <v>10</v>
      </c>
      <c r="G45" s="31"/>
      <c r="H45" s="3"/>
    </row>
    <row r="46" spans="2:8" ht="15">
      <c r="B46" s="32">
        <f t="shared" si="2"/>
        <v>36</v>
      </c>
      <c r="C46" s="33">
        <v>43</v>
      </c>
      <c r="D46" s="34">
        <v>3.96</v>
      </c>
      <c r="E46" s="100">
        <f t="shared" si="0"/>
        <v>39.6</v>
      </c>
      <c r="F46" s="29">
        <v>10</v>
      </c>
      <c r="G46" s="31"/>
      <c r="H46" s="3"/>
    </row>
    <row r="47" spans="2:8" ht="15">
      <c r="B47" s="32">
        <f t="shared" si="2"/>
        <v>37</v>
      </c>
      <c r="C47" s="33">
        <v>44</v>
      </c>
      <c r="D47" s="34">
        <v>4.14</v>
      </c>
      <c r="E47" s="100">
        <f t="shared" si="0"/>
        <v>41.4</v>
      </c>
      <c r="F47" s="29">
        <v>10</v>
      </c>
      <c r="G47" s="31"/>
      <c r="H47" s="3"/>
    </row>
    <row r="48" spans="2:8" ht="15">
      <c r="B48" s="32">
        <f t="shared" si="2"/>
        <v>38</v>
      </c>
      <c r="C48" s="33">
        <v>45</v>
      </c>
      <c r="D48" s="37">
        <v>4.24</v>
      </c>
      <c r="E48" s="100">
        <f t="shared" si="0"/>
        <v>42.400000000000006</v>
      </c>
      <c r="F48" s="29">
        <v>10</v>
      </c>
      <c r="G48" s="31"/>
      <c r="H48" s="3"/>
    </row>
    <row r="49" spans="2:8" ht="15">
      <c r="B49" s="32">
        <f t="shared" si="2"/>
        <v>39</v>
      </c>
      <c r="C49" s="38" t="s">
        <v>0</v>
      </c>
      <c r="D49" s="34">
        <f>3.91+4.07</f>
        <v>7.98</v>
      </c>
      <c r="E49" s="100">
        <f t="shared" si="0"/>
        <v>79.80000000000001</v>
      </c>
      <c r="F49" s="29">
        <v>10</v>
      </c>
      <c r="G49" s="31"/>
      <c r="H49" s="3"/>
    </row>
    <row r="50" spans="2:8" ht="15">
      <c r="B50" s="32">
        <f t="shared" si="2"/>
        <v>40</v>
      </c>
      <c r="C50" s="33">
        <v>48</v>
      </c>
      <c r="D50" s="34">
        <v>4.28</v>
      </c>
      <c r="E50" s="100">
        <f t="shared" si="0"/>
        <v>42.800000000000004</v>
      </c>
      <c r="F50" s="29">
        <v>10</v>
      </c>
      <c r="G50" s="31"/>
      <c r="H50" s="3"/>
    </row>
    <row r="51" spans="2:8" ht="15">
      <c r="B51" s="32">
        <f t="shared" si="2"/>
        <v>41</v>
      </c>
      <c r="C51" s="38">
        <v>49</v>
      </c>
      <c r="D51" s="34">
        <f>4.24</f>
        <v>4.24</v>
      </c>
      <c r="E51" s="100">
        <f t="shared" si="0"/>
        <v>42.400000000000006</v>
      </c>
      <c r="F51" s="29">
        <v>10</v>
      </c>
      <c r="G51" s="31"/>
      <c r="H51" s="5"/>
    </row>
    <row r="52" spans="2:8" ht="15">
      <c r="B52" s="32">
        <f t="shared" si="2"/>
        <v>42</v>
      </c>
      <c r="C52" s="33">
        <v>50</v>
      </c>
      <c r="D52" s="34">
        <v>4.35</v>
      </c>
      <c r="E52" s="100">
        <f t="shared" si="0"/>
        <v>43.5</v>
      </c>
      <c r="F52" s="29">
        <v>10</v>
      </c>
      <c r="G52" s="31"/>
      <c r="H52" s="3"/>
    </row>
    <row r="53" spans="2:8" ht="15">
      <c r="B53" s="32">
        <f t="shared" si="2"/>
        <v>43</v>
      </c>
      <c r="C53" s="33" t="s">
        <v>1</v>
      </c>
      <c r="D53" s="34">
        <f>4+4.12</f>
        <v>8.120000000000001</v>
      </c>
      <c r="E53" s="100">
        <f t="shared" si="0"/>
        <v>81.20000000000002</v>
      </c>
      <c r="F53" s="29">
        <v>10</v>
      </c>
      <c r="G53" s="31"/>
      <c r="H53" s="3"/>
    </row>
    <row r="54" spans="2:8" ht="15">
      <c r="B54" s="32">
        <f t="shared" si="2"/>
        <v>44</v>
      </c>
      <c r="C54" s="38" t="s">
        <v>2</v>
      </c>
      <c r="D54" s="34">
        <f>4.68+3.9</f>
        <v>8.58</v>
      </c>
      <c r="E54" s="100">
        <f t="shared" si="0"/>
        <v>85.8</v>
      </c>
      <c r="F54" s="29">
        <v>10</v>
      </c>
      <c r="G54" s="47"/>
      <c r="H54" s="3"/>
    </row>
    <row r="55" spans="2:8" ht="15">
      <c r="B55" s="32">
        <f t="shared" si="2"/>
        <v>45</v>
      </c>
      <c r="C55" s="33">
        <v>55</v>
      </c>
      <c r="D55" s="48">
        <v>4.01</v>
      </c>
      <c r="E55" s="100">
        <f t="shared" si="0"/>
        <v>40.099999999999994</v>
      </c>
      <c r="F55" s="29">
        <v>10</v>
      </c>
      <c r="G55" s="47"/>
      <c r="H55" s="3"/>
    </row>
    <row r="56" spans="2:8" ht="15">
      <c r="B56" s="32">
        <f t="shared" si="2"/>
        <v>46</v>
      </c>
      <c r="C56" s="38">
        <v>56</v>
      </c>
      <c r="D56" s="34">
        <v>5.6</v>
      </c>
      <c r="E56" s="100">
        <f t="shared" si="0"/>
        <v>56</v>
      </c>
      <c r="F56" s="29">
        <v>10</v>
      </c>
      <c r="G56" s="47"/>
      <c r="H56" s="3"/>
    </row>
    <row r="57" spans="2:8" ht="15">
      <c r="B57" s="32">
        <f t="shared" si="2"/>
        <v>47</v>
      </c>
      <c r="C57" s="38">
        <v>57</v>
      </c>
      <c r="D57" s="39">
        <v>5.24</v>
      </c>
      <c r="E57" s="100">
        <f t="shared" si="0"/>
        <v>52.400000000000006</v>
      </c>
      <c r="F57" s="29">
        <v>10</v>
      </c>
      <c r="G57" s="47"/>
      <c r="H57" s="3"/>
    </row>
    <row r="58" spans="2:8" ht="15">
      <c r="B58" s="32">
        <f t="shared" si="2"/>
        <v>48</v>
      </c>
      <c r="C58" s="38">
        <v>58</v>
      </c>
      <c r="D58" s="49">
        <v>4.08</v>
      </c>
      <c r="E58" s="100">
        <f t="shared" si="0"/>
        <v>40.8</v>
      </c>
      <c r="F58" s="29">
        <v>10</v>
      </c>
      <c r="G58" s="47"/>
      <c r="H58" s="3"/>
    </row>
    <row r="59" spans="2:8" ht="15">
      <c r="B59" s="32">
        <f t="shared" si="2"/>
        <v>49</v>
      </c>
      <c r="C59" s="38">
        <v>59</v>
      </c>
      <c r="D59" s="34">
        <v>5.93</v>
      </c>
      <c r="E59" s="100">
        <f t="shared" si="0"/>
        <v>59.3</v>
      </c>
      <c r="F59" s="29">
        <v>10</v>
      </c>
      <c r="G59" s="47"/>
      <c r="H59" s="3"/>
    </row>
    <row r="60" spans="2:8" ht="15">
      <c r="B60" s="32">
        <f t="shared" si="2"/>
        <v>50</v>
      </c>
      <c r="C60" s="38">
        <v>60</v>
      </c>
      <c r="D60" s="34">
        <v>7.05</v>
      </c>
      <c r="E60" s="100">
        <f t="shared" si="0"/>
        <v>70.5</v>
      </c>
      <c r="F60" s="29">
        <v>10</v>
      </c>
      <c r="G60" s="47"/>
      <c r="H60" s="3"/>
    </row>
    <row r="61" spans="2:8" ht="15">
      <c r="B61" s="32">
        <f t="shared" si="2"/>
        <v>51</v>
      </c>
      <c r="C61" s="38">
        <v>62</v>
      </c>
      <c r="D61" s="34">
        <v>4.7</v>
      </c>
      <c r="E61" s="100">
        <f t="shared" si="0"/>
        <v>47</v>
      </c>
      <c r="F61" s="29">
        <v>10</v>
      </c>
      <c r="G61" s="47"/>
      <c r="H61" s="3"/>
    </row>
    <row r="62" spans="2:8" ht="15">
      <c r="B62" s="32">
        <f t="shared" si="2"/>
        <v>52</v>
      </c>
      <c r="C62" s="38">
        <v>63</v>
      </c>
      <c r="D62" s="34">
        <v>3.97</v>
      </c>
      <c r="E62" s="100">
        <f t="shared" si="0"/>
        <v>39.7</v>
      </c>
      <c r="F62" s="29">
        <v>10</v>
      </c>
      <c r="G62" s="47"/>
      <c r="H62" s="3"/>
    </row>
    <row r="63" spans="2:10" ht="15">
      <c r="B63" s="32">
        <f t="shared" si="2"/>
        <v>53</v>
      </c>
      <c r="C63" s="33" t="s">
        <v>35</v>
      </c>
      <c r="D63" s="34">
        <f>4.41+4.28</f>
        <v>8.690000000000001</v>
      </c>
      <c r="E63" s="100">
        <f t="shared" si="0"/>
        <v>86.9</v>
      </c>
      <c r="F63" s="29">
        <v>10</v>
      </c>
      <c r="G63" s="41"/>
      <c r="H63" s="3"/>
      <c r="I63">
        <f>86.9+31.3+10</f>
        <v>128.2</v>
      </c>
      <c r="J63" t="s">
        <v>60</v>
      </c>
    </row>
    <row r="64" spans="2:8" ht="15">
      <c r="B64" s="32">
        <f t="shared" si="2"/>
        <v>54</v>
      </c>
      <c r="C64" s="33">
        <v>67</v>
      </c>
      <c r="D64" s="34">
        <v>5.75</v>
      </c>
      <c r="E64" s="100">
        <f t="shared" si="0"/>
        <v>57.5</v>
      </c>
      <c r="F64" s="29">
        <v>10</v>
      </c>
      <c r="G64" s="31"/>
      <c r="H64" s="3"/>
    </row>
    <row r="65" spans="2:8" ht="15">
      <c r="B65" s="32">
        <f t="shared" si="2"/>
        <v>55</v>
      </c>
      <c r="C65" s="33">
        <v>68</v>
      </c>
      <c r="D65" s="34">
        <v>4.13</v>
      </c>
      <c r="E65" s="100">
        <f t="shared" si="0"/>
        <v>41.3</v>
      </c>
      <c r="F65" s="29">
        <v>10</v>
      </c>
      <c r="G65" s="31"/>
      <c r="H65" s="3"/>
    </row>
    <row r="66" spans="2:8" ht="15">
      <c r="B66" s="32">
        <f t="shared" si="2"/>
        <v>56</v>
      </c>
      <c r="C66" s="33" t="s">
        <v>3</v>
      </c>
      <c r="D66" s="34">
        <f>3.8+2.97</f>
        <v>6.77</v>
      </c>
      <c r="E66" s="100">
        <f t="shared" si="0"/>
        <v>67.69999999999999</v>
      </c>
      <c r="F66" s="29">
        <v>10</v>
      </c>
      <c r="G66" s="31"/>
      <c r="H66" s="3"/>
    </row>
    <row r="67" spans="2:8" ht="15">
      <c r="B67" s="32">
        <f t="shared" si="2"/>
        <v>57</v>
      </c>
      <c r="C67" s="33">
        <v>71</v>
      </c>
      <c r="D67" s="34">
        <v>3.99</v>
      </c>
      <c r="E67" s="100">
        <f t="shared" si="0"/>
        <v>39.900000000000006</v>
      </c>
      <c r="F67" s="29">
        <v>10</v>
      </c>
      <c r="G67" s="31"/>
      <c r="H67" s="3"/>
    </row>
    <row r="68" spans="2:8" ht="15">
      <c r="B68" s="32">
        <f t="shared" si="2"/>
        <v>58</v>
      </c>
      <c r="C68" s="33">
        <v>72</v>
      </c>
      <c r="D68" s="37">
        <v>4.09</v>
      </c>
      <c r="E68" s="100">
        <f t="shared" si="0"/>
        <v>40.9</v>
      </c>
      <c r="F68" s="29">
        <v>10</v>
      </c>
      <c r="G68" s="31"/>
      <c r="H68" s="3"/>
    </row>
    <row r="69" spans="2:8" ht="15">
      <c r="B69" s="32">
        <f t="shared" si="2"/>
        <v>59</v>
      </c>
      <c r="C69" s="38">
        <v>73</v>
      </c>
      <c r="D69" s="34">
        <v>4.6</v>
      </c>
      <c r="E69" s="100">
        <f t="shared" si="0"/>
        <v>46</v>
      </c>
      <c r="F69" s="29">
        <v>10</v>
      </c>
      <c r="G69" s="31"/>
      <c r="H69" s="3"/>
    </row>
    <row r="70" spans="2:8" ht="15">
      <c r="B70" s="32">
        <f t="shared" si="2"/>
        <v>60</v>
      </c>
      <c r="C70" s="38">
        <v>74</v>
      </c>
      <c r="D70" s="39">
        <v>4.03</v>
      </c>
      <c r="E70" s="100">
        <f t="shared" si="0"/>
        <v>40.300000000000004</v>
      </c>
      <c r="F70" s="29">
        <v>10</v>
      </c>
      <c r="G70" s="31"/>
      <c r="H70" s="3"/>
    </row>
    <row r="71" spans="2:8" ht="15">
      <c r="B71" s="32">
        <f t="shared" si="2"/>
        <v>61</v>
      </c>
      <c r="C71" s="33">
        <v>75</v>
      </c>
      <c r="D71" s="34">
        <v>3.95</v>
      </c>
      <c r="E71" s="100">
        <f t="shared" si="0"/>
        <v>39.5</v>
      </c>
      <c r="F71" s="29">
        <v>10</v>
      </c>
      <c r="G71" s="31"/>
      <c r="H71" s="3"/>
    </row>
    <row r="72" spans="2:8" ht="15">
      <c r="B72" s="32">
        <f t="shared" si="2"/>
        <v>62</v>
      </c>
      <c r="C72" s="33">
        <v>76</v>
      </c>
      <c r="D72" s="34">
        <v>3.95</v>
      </c>
      <c r="E72" s="100">
        <f t="shared" si="0"/>
        <v>39.5</v>
      </c>
      <c r="F72" s="29">
        <v>10</v>
      </c>
      <c r="G72" s="31"/>
      <c r="H72" s="3"/>
    </row>
    <row r="73" spans="2:8" ht="15">
      <c r="B73" s="32">
        <f t="shared" si="2"/>
        <v>63</v>
      </c>
      <c r="C73" s="33">
        <v>77</v>
      </c>
      <c r="D73" s="39">
        <v>5.88</v>
      </c>
      <c r="E73" s="100">
        <f aca="true" t="shared" si="3" ref="E73:E136">+D73*$E$4</f>
        <v>58.8</v>
      </c>
      <c r="F73" s="29">
        <v>10</v>
      </c>
      <c r="G73" s="31"/>
      <c r="H73" s="3"/>
    </row>
    <row r="74" spans="2:8" ht="15">
      <c r="B74" s="32">
        <f t="shared" si="2"/>
        <v>64</v>
      </c>
      <c r="C74" s="33">
        <v>78</v>
      </c>
      <c r="D74" s="37">
        <v>4.21</v>
      </c>
      <c r="E74" s="100">
        <f t="shared" si="3"/>
        <v>42.1</v>
      </c>
      <c r="F74" s="29">
        <v>10</v>
      </c>
      <c r="G74" s="31"/>
      <c r="H74" s="3"/>
    </row>
    <row r="75" spans="2:8" ht="15">
      <c r="B75" s="32">
        <f t="shared" si="2"/>
        <v>65</v>
      </c>
      <c r="C75" s="33">
        <v>79</v>
      </c>
      <c r="D75" s="34">
        <v>4.05</v>
      </c>
      <c r="E75" s="100">
        <f t="shared" si="3"/>
        <v>40.5</v>
      </c>
      <c r="F75" s="29">
        <v>10</v>
      </c>
      <c r="G75" s="31"/>
      <c r="H75" s="3"/>
    </row>
    <row r="76" spans="2:8" ht="15">
      <c r="B76" s="32">
        <f t="shared" si="2"/>
        <v>66</v>
      </c>
      <c r="C76" s="33">
        <v>80</v>
      </c>
      <c r="D76" s="34">
        <v>4.13</v>
      </c>
      <c r="E76" s="100">
        <f t="shared" si="3"/>
        <v>41.3</v>
      </c>
      <c r="F76" s="29">
        <v>10</v>
      </c>
      <c r="G76" s="31"/>
      <c r="H76" s="3"/>
    </row>
    <row r="77" spans="2:8" ht="15">
      <c r="B77" s="32">
        <f t="shared" si="2"/>
        <v>67</v>
      </c>
      <c r="C77" s="33">
        <v>81</v>
      </c>
      <c r="D77" s="34">
        <v>4.21</v>
      </c>
      <c r="E77" s="100">
        <f t="shared" si="3"/>
        <v>42.1</v>
      </c>
      <c r="F77" s="29">
        <v>10</v>
      </c>
      <c r="G77" s="31"/>
      <c r="H77" s="3"/>
    </row>
    <row r="78" spans="2:8" ht="15">
      <c r="B78" s="32">
        <f t="shared" si="2"/>
        <v>68</v>
      </c>
      <c r="C78" s="38" t="s">
        <v>4</v>
      </c>
      <c r="D78" s="39">
        <v>7.87</v>
      </c>
      <c r="E78" s="100">
        <f t="shared" si="3"/>
        <v>78.7</v>
      </c>
      <c r="F78" s="29">
        <v>10</v>
      </c>
      <c r="G78" s="31"/>
      <c r="H78" s="3"/>
    </row>
    <row r="79" spans="2:8" ht="15">
      <c r="B79" s="32">
        <f t="shared" si="2"/>
        <v>69</v>
      </c>
      <c r="C79" s="38" t="s">
        <v>28</v>
      </c>
      <c r="D79" s="39">
        <f>3.84+4.05</f>
        <v>7.89</v>
      </c>
      <c r="E79" s="100">
        <f t="shared" si="3"/>
        <v>78.89999999999999</v>
      </c>
      <c r="F79" s="29">
        <v>10</v>
      </c>
      <c r="G79" s="31"/>
      <c r="H79" s="3"/>
    </row>
    <row r="80" spans="2:8" ht="15">
      <c r="B80" s="32">
        <f t="shared" si="2"/>
        <v>70</v>
      </c>
      <c r="C80" s="38">
        <v>87</v>
      </c>
      <c r="D80" s="37">
        <v>8.71</v>
      </c>
      <c r="E80" s="100">
        <f t="shared" si="3"/>
        <v>87.10000000000001</v>
      </c>
      <c r="F80" s="29">
        <v>10</v>
      </c>
      <c r="G80" s="31"/>
      <c r="H80" s="3"/>
    </row>
    <row r="81" spans="2:8" ht="15">
      <c r="B81" s="32">
        <f t="shared" si="2"/>
        <v>71</v>
      </c>
      <c r="C81" s="38">
        <v>88</v>
      </c>
      <c r="D81" s="34">
        <v>4.05</v>
      </c>
      <c r="E81" s="100">
        <f t="shared" si="3"/>
        <v>40.5</v>
      </c>
      <c r="F81" s="29">
        <v>10</v>
      </c>
      <c r="G81" s="31"/>
      <c r="H81" s="3"/>
    </row>
    <row r="82" spans="2:8" ht="15">
      <c r="B82" s="32">
        <f t="shared" si="2"/>
        <v>72</v>
      </c>
      <c r="C82" s="38">
        <v>89</v>
      </c>
      <c r="D82" s="34">
        <v>4.05</v>
      </c>
      <c r="E82" s="100">
        <f t="shared" si="3"/>
        <v>40.5</v>
      </c>
      <c r="F82" s="29">
        <v>10</v>
      </c>
      <c r="G82" s="31"/>
      <c r="H82" s="3"/>
    </row>
    <row r="83" spans="2:8" ht="15">
      <c r="B83" s="32">
        <f t="shared" si="2"/>
        <v>73</v>
      </c>
      <c r="C83" s="33">
        <v>91</v>
      </c>
      <c r="D83" s="39">
        <v>4.02</v>
      </c>
      <c r="E83" s="100">
        <f t="shared" si="3"/>
        <v>40.199999999999996</v>
      </c>
      <c r="F83" s="29">
        <v>10</v>
      </c>
      <c r="G83" s="31"/>
      <c r="H83" s="3"/>
    </row>
    <row r="84" spans="2:8" ht="15">
      <c r="B84" s="32">
        <f t="shared" si="2"/>
        <v>74</v>
      </c>
      <c r="C84" s="33">
        <v>92</v>
      </c>
      <c r="D84" s="37">
        <v>3.98</v>
      </c>
      <c r="E84" s="100">
        <f t="shared" si="3"/>
        <v>39.8</v>
      </c>
      <c r="F84" s="29">
        <v>10</v>
      </c>
      <c r="G84" s="31"/>
      <c r="H84" s="3"/>
    </row>
    <row r="85" spans="2:8" ht="15">
      <c r="B85" s="32">
        <f t="shared" si="2"/>
        <v>75</v>
      </c>
      <c r="C85" s="33">
        <v>93</v>
      </c>
      <c r="D85" s="34">
        <v>5.64</v>
      </c>
      <c r="E85" s="100">
        <f t="shared" si="3"/>
        <v>56.4</v>
      </c>
      <c r="F85" s="29">
        <v>10</v>
      </c>
      <c r="G85" s="31"/>
      <c r="H85" s="3"/>
    </row>
    <row r="86" spans="2:8" ht="15">
      <c r="B86" s="32">
        <f t="shared" si="2"/>
        <v>76</v>
      </c>
      <c r="C86" s="50">
        <v>94</v>
      </c>
      <c r="D86" s="40">
        <v>7.78</v>
      </c>
      <c r="E86" s="100">
        <f t="shared" si="3"/>
        <v>77.8</v>
      </c>
      <c r="F86" s="29">
        <v>10</v>
      </c>
      <c r="G86" s="31"/>
      <c r="H86" s="3"/>
    </row>
    <row r="87" spans="2:8" ht="15">
      <c r="B87" s="32">
        <f t="shared" si="2"/>
        <v>77</v>
      </c>
      <c r="C87" s="33">
        <v>95</v>
      </c>
      <c r="D87" s="34">
        <v>4.24</v>
      </c>
      <c r="E87" s="100">
        <f t="shared" si="3"/>
        <v>42.400000000000006</v>
      </c>
      <c r="F87" s="29">
        <v>10</v>
      </c>
      <c r="G87" s="31"/>
      <c r="H87" s="3"/>
    </row>
    <row r="88" spans="2:8" ht="15">
      <c r="B88" s="32">
        <f t="shared" si="2"/>
        <v>78</v>
      </c>
      <c r="C88" s="33">
        <v>96</v>
      </c>
      <c r="D88" s="34">
        <v>3.92</v>
      </c>
      <c r="E88" s="100">
        <f t="shared" si="3"/>
        <v>39.2</v>
      </c>
      <c r="F88" s="29">
        <v>10</v>
      </c>
      <c r="G88" s="31"/>
      <c r="H88" s="3"/>
    </row>
    <row r="89" spans="2:8" ht="15">
      <c r="B89" s="32">
        <f t="shared" si="2"/>
        <v>79</v>
      </c>
      <c r="C89" s="33">
        <v>97</v>
      </c>
      <c r="D89" s="34">
        <v>3.9</v>
      </c>
      <c r="E89" s="100">
        <f t="shared" si="3"/>
        <v>39</v>
      </c>
      <c r="F89" s="29">
        <v>10</v>
      </c>
      <c r="G89" s="31"/>
      <c r="H89" s="3"/>
    </row>
    <row r="90" spans="2:8" ht="15">
      <c r="B90" s="32">
        <f t="shared" si="2"/>
        <v>80</v>
      </c>
      <c r="C90" s="38">
        <v>98</v>
      </c>
      <c r="D90" s="34">
        <v>3.92</v>
      </c>
      <c r="E90" s="100">
        <f t="shared" si="3"/>
        <v>39.2</v>
      </c>
      <c r="F90" s="29">
        <v>10</v>
      </c>
      <c r="G90" s="31"/>
      <c r="H90" s="3"/>
    </row>
    <row r="91" spans="2:8" ht="15">
      <c r="B91" s="32">
        <f>+B90+1</f>
        <v>81</v>
      </c>
      <c r="C91" s="38">
        <v>99</v>
      </c>
      <c r="D91" s="34">
        <v>3.98</v>
      </c>
      <c r="E91" s="100">
        <f t="shared" si="3"/>
        <v>39.8</v>
      </c>
      <c r="F91" s="29">
        <v>10</v>
      </c>
      <c r="G91" s="31"/>
      <c r="H91" s="3"/>
    </row>
    <row r="92" spans="2:8" ht="15">
      <c r="B92" s="32">
        <f>+B90+1</f>
        <v>81</v>
      </c>
      <c r="C92" s="38">
        <v>100</v>
      </c>
      <c r="D92" s="34">
        <v>4</v>
      </c>
      <c r="E92" s="100">
        <f t="shared" si="3"/>
        <v>40</v>
      </c>
      <c r="F92" s="29">
        <v>10</v>
      </c>
      <c r="G92" s="31"/>
      <c r="H92" s="3"/>
    </row>
    <row r="93" spans="2:8" ht="15">
      <c r="B93" s="32">
        <f aca="true" t="shared" si="4" ref="B93:B146">+B92+1</f>
        <v>82</v>
      </c>
      <c r="C93" s="38">
        <v>101</v>
      </c>
      <c r="D93" s="34">
        <v>5.41</v>
      </c>
      <c r="E93" s="100">
        <f t="shared" si="3"/>
        <v>54.1</v>
      </c>
      <c r="F93" s="29">
        <v>10</v>
      </c>
      <c r="G93" s="31"/>
      <c r="H93" s="3"/>
    </row>
    <row r="94" spans="2:8" ht="15">
      <c r="B94" s="32">
        <f t="shared" si="4"/>
        <v>83</v>
      </c>
      <c r="C94" s="38">
        <v>102</v>
      </c>
      <c r="D94" s="34">
        <v>4.55</v>
      </c>
      <c r="E94" s="100">
        <f t="shared" si="3"/>
        <v>45.5</v>
      </c>
      <c r="F94" s="29">
        <v>10</v>
      </c>
      <c r="G94" s="31"/>
      <c r="H94" s="3"/>
    </row>
    <row r="95" spans="2:8" ht="15">
      <c r="B95" s="32">
        <f t="shared" si="4"/>
        <v>84</v>
      </c>
      <c r="C95" s="38" t="s">
        <v>5</v>
      </c>
      <c r="D95" s="51">
        <f>8.04</f>
        <v>8.04</v>
      </c>
      <c r="E95" s="100">
        <f t="shared" si="3"/>
        <v>80.39999999999999</v>
      </c>
      <c r="F95" s="29">
        <v>10</v>
      </c>
      <c r="G95" s="31"/>
      <c r="H95" s="3"/>
    </row>
    <row r="96" spans="2:8" ht="15">
      <c r="B96" s="32">
        <f t="shared" si="4"/>
        <v>85</v>
      </c>
      <c r="C96" s="38">
        <v>105</v>
      </c>
      <c r="D96" s="34">
        <v>4</v>
      </c>
      <c r="E96" s="100">
        <f t="shared" si="3"/>
        <v>40</v>
      </c>
      <c r="F96" s="29">
        <v>10</v>
      </c>
      <c r="G96" s="31"/>
      <c r="H96" s="3"/>
    </row>
    <row r="97" spans="2:8" ht="15">
      <c r="B97" s="32">
        <f t="shared" si="4"/>
        <v>86</v>
      </c>
      <c r="C97" s="38">
        <v>106</v>
      </c>
      <c r="D97" s="34">
        <v>4.2</v>
      </c>
      <c r="E97" s="100">
        <f t="shared" si="3"/>
        <v>42</v>
      </c>
      <c r="F97" s="29">
        <v>10</v>
      </c>
      <c r="G97" s="31"/>
      <c r="H97" s="3"/>
    </row>
    <row r="98" spans="2:8" ht="15">
      <c r="B98" s="32">
        <f t="shared" si="4"/>
        <v>87</v>
      </c>
      <c r="C98" s="38">
        <v>107</v>
      </c>
      <c r="D98" s="34">
        <v>4</v>
      </c>
      <c r="E98" s="100">
        <f t="shared" si="3"/>
        <v>40</v>
      </c>
      <c r="F98" s="29">
        <v>10</v>
      </c>
      <c r="G98" s="31"/>
      <c r="H98" s="3"/>
    </row>
    <row r="99" spans="2:8" ht="15">
      <c r="B99" s="32">
        <f t="shared" si="4"/>
        <v>88</v>
      </c>
      <c r="C99" s="38">
        <v>108</v>
      </c>
      <c r="D99" s="34">
        <v>4.55</v>
      </c>
      <c r="E99" s="100">
        <f t="shared" si="3"/>
        <v>45.5</v>
      </c>
      <c r="F99" s="29">
        <v>10</v>
      </c>
      <c r="G99" s="31"/>
      <c r="H99" s="3"/>
    </row>
    <row r="100" spans="2:8" ht="15">
      <c r="B100" s="32">
        <f t="shared" si="4"/>
        <v>89</v>
      </c>
      <c r="C100" s="38">
        <v>109</v>
      </c>
      <c r="D100" s="34">
        <v>6.01</v>
      </c>
      <c r="E100" s="100">
        <f t="shared" si="3"/>
        <v>60.099999999999994</v>
      </c>
      <c r="F100" s="29">
        <v>10</v>
      </c>
      <c r="G100" s="31"/>
      <c r="H100" s="3"/>
    </row>
    <row r="101" spans="2:8" ht="15">
      <c r="B101" s="32">
        <f t="shared" si="4"/>
        <v>90</v>
      </c>
      <c r="C101" s="38">
        <v>110</v>
      </c>
      <c r="D101" s="34">
        <v>4.1</v>
      </c>
      <c r="E101" s="100">
        <f t="shared" si="3"/>
        <v>41</v>
      </c>
      <c r="F101" s="29">
        <v>10</v>
      </c>
      <c r="G101" s="31"/>
      <c r="H101" s="3"/>
    </row>
    <row r="102" spans="2:9" ht="15">
      <c r="B102" s="32">
        <f t="shared" si="4"/>
        <v>91</v>
      </c>
      <c r="C102" s="38">
        <v>111</v>
      </c>
      <c r="D102" s="34">
        <v>4</v>
      </c>
      <c r="E102" s="100">
        <f t="shared" si="3"/>
        <v>40</v>
      </c>
      <c r="F102" s="29">
        <v>10</v>
      </c>
      <c r="G102" s="31">
        <v>50</v>
      </c>
      <c r="H102" s="3"/>
      <c r="I102" t="s">
        <v>61</v>
      </c>
    </row>
    <row r="103" spans="2:8" ht="15">
      <c r="B103" s="32">
        <f t="shared" si="4"/>
        <v>92</v>
      </c>
      <c r="C103" s="38">
        <v>113</v>
      </c>
      <c r="D103" s="34">
        <v>3.99</v>
      </c>
      <c r="E103" s="100">
        <f t="shared" si="3"/>
        <v>39.900000000000006</v>
      </c>
      <c r="F103" s="29">
        <v>10</v>
      </c>
      <c r="G103" s="31"/>
      <c r="H103" s="3"/>
    </row>
    <row r="104" spans="2:8" ht="15">
      <c r="B104" s="32">
        <f t="shared" si="4"/>
        <v>93</v>
      </c>
      <c r="C104" s="38">
        <v>114</v>
      </c>
      <c r="D104" s="34">
        <v>3.94</v>
      </c>
      <c r="E104" s="100">
        <f t="shared" si="3"/>
        <v>39.4</v>
      </c>
      <c r="F104" s="29">
        <v>10</v>
      </c>
      <c r="G104" s="31"/>
      <c r="H104" s="3"/>
    </row>
    <row r="105" spans="2:8" ht="15">
      <c r="B105" s="32">
        <f t="shared" si="4"/>
        <v>94</v>
      </c>
      <c r="C105" s="33">
        <v>115</v>
      </c>
      <c r="D105" s="34">
        <v>4</v>
      </c>
      <c r="E105" s="100">
        <f t="shared" si="3"/>
        <v>40</v>
      </c>
      <c r="F105" s="29">
        <v>10</v>
      </c>
      <c r="G105" s="31"/>
      <c r="H105" s="3"/>
    </row>
    <row r="106" spans="2:8" ht="15">
      <c r="B106" s="32">
        <f t="shared" si="4"/>
        <v>95</v>
      </c>
      <c r="C106" s="52">
        <v>116</v>
      </c>
      <c r="D106" s="40">
        <v>4.1</v>
      </c>
      <c r="E106" s="100">
        <f t="shared" si="3"/>
        <v>41</v>
      </c>
      <c r="F106" s="29">
        <v>10</v>
      </c>
      <c r="G106" s="31"/>
      <c r="H106" s="3"/>
    </row>
    <row r="107" spans="2:8" ht="15">
      <c r="B107" s="32">
        <f t="shared" si="4"/>
        <v>96</v>
      </c>
      <c r="C107" s="52">
        <v>117</v>
      </c>
      <c r="D107" s="46">
        <v>4.68</v>
      </c>
      <c r="E107" s="100">
        <f t="shared" si="3"/>
        <v>46.8</v>
      </c>
      <c r="F107" s="29">
        <v>10</v>
      </c>
      <c r="G107" s="31"/>
      <c r="H107" s="3"/>
    </row>
    <row r="108" spans="2:8" ht="15">
      <c r="B108" s="32">
        <f t="shared" si="4"/>
        <v>97</v>
      </c>
      <c r="C108" s="33">
        <v>118</v>
      </c>
      <c r="D108" s="37">
        <v>4.01</v>
      </c>
      <c r="E108" s="100">
        <f t="shared" si="3"/>
        <v>40.099999999999994</v>
      </c>
      <c r="F108" s="29">
        <v>10</v>
      </c>
      <c r="G108" s="31"/>
      <c r="H108" s="3"/>
    </row>
    <row r="109" spans="2:8" ht="15">
      <c r="B109" s="32">
        <f t="shared" si="4"/>
        <v>98</v>
      </c>
      <c r="C109" s="53">
        <v>119</v>
      </c>
      <c r="D109" s="40">
        <v>3.84</v>
      </c>
      <c r="E109" s="100">
        <f t="shared" si="3"/>
        <v>38.4</v>
      </c>
      <c r="F109" s="29">
        <v>10</v>
      </c>
      <c r="G109" s="31"/>
      <c r="H109" s="3"/>
    </row>
    <row r="110" spans="2:8" ht="15">
      <c r="B110" s="32">
        <f t="shared" si="4"/>
        <v>99</v>
      </c>
      <c r="C110" s="38" t="s">
        <v>33</v>
      </c>
      <c r="D110" s="34">
        <f>3.98+4.05</f>
        <v>8.03</v>
      </c>
      <c r="E110" s="100">
        <f t="shared" si="3"/>
        <v>80.3</v>
      </c>
      <c r="F110" s="29">
        <v>10</v>
      </c>
      <c r="G110" s="31"/>
      <c r="H110" s="3"/>
    </row>
    <row r="111" spans="2:8" ht="15">
      <c r="B111" s="32">
        <f t="shared" si="4"/>
        <v>100</v>
      </c>
      <c r="C111" s="33">
        <v>122</v>
      </c>
      <c r="D111" s="34">
        <v>4.06</v>
      </c>
      <c r="E111" s="100">
        <f t="shared" si="3"/>
        <v>40.599999999999994</v>
      </c>
      <c r="F111" s="29">
        <v>10</v>
      </c>
      <c r="G111" s="31"/>
      <c r="H111" s="3"/>
    </row>
    <row r="112" spans="2:8" ht="15">
      <c r="B112" s="32">
        <f t="shared" si="4"/>
        <v>101</v>
      </c>
      <c r="C112" s="33">
        <v>123</v>
      </c>
      <c r="D112" s="34">
        <v>4</v>
      </c>
      <c r="E112" s="100">
        <f t="shared" si="3"/>
        <v>40</v>
      </c>
      <c r="F112" s="29">
        <v>10</v>
      </c>
      <c r="G112" s="31"/>
      <c r="H112" s="3"/>
    </row>
    <row r="113" spans="2:8" ht="15">
      <c r="B113" s="32">
        <f t="shared" si="4"/>
        <v>102</v>
      </c>
      <c r="C113" s="38">
        <v>124</v>
      </c>
      <c r="D113" s="34">
        <v>4.15</v>
      </c>
      <c r="E113" s="100">
        <f t="shared" si="3"/>
        <v>41.5</v>
      </c>
      <c r="F113" s="29">
        <v>10</v>
      </c>
      <c r="G113" s="31"/>
      <c r="H113" s="3"/>
    </row>
    <row r="114" spans="2:8" ht="15">
      <c r="B114" s="32">
        <f t="shared" si="4"/>
        <v>103</v>
      </c>
      <c r="C114" s="38">
        <v>125</v>
      </c>
      <c r="D114" s="39">
        <v>4.05</v>
      </c>
      <c r="E114" s="100">
        <f t="shared" si="3"/>
        <v>40.5</v>
      </c>
      <c r="F114" s="29">
        <v>10</v>
      </c>
      <c r="G114" s="31"/>
      <c r="H114" s="3"/>
    </row>
    <row r="115" spans="2:8" ht="15">
      <c r="B115" s="32">
        <f t="shared" si="4"/>
        <v>104</v>
      </c>
      <c r="C115" s="38">
        <v>126</v>
      </c>
      <c r="D115" s="34">
        <v>5.15</v>
      </c>
      <c r="E115" s="100">
        <f t="shared" si="3"/>
        <v>51.5</v>
      </c>
      <c r="F115" s="29">
        <v>10</v>
      </c>
      <c r="G115" s="31"/>
      <c r="H115" s="3"/>
    </row>
    <row r="116" spans="2:9" ht="15">
      <c r="B116" s="32">
        <f t="shared" si="4"/>
        <v>105</v>
      </c>
      <c r="C116" s="52">
        <v>128</v>
      </c>
      <c r="D116" s="34">
        <v>4</v>
      </c>
      <c r="E116" s="100">
        <f t="shared" si="3"/>
        <v>40</v>
      </c>
      <c r="F116" s="29">
        <v>10</v>
      </c>
      <c r="G116" s="31">
        <v>102</v>
      </c>
      <c r="H116" s="3"/>
      <c r="I116" s="54" t="s">
        <v>62</v>
      </c>
    </row>
    <row r="117" spans="2:8" ht="15">
      <c r="B117" s="32">
        <f t="shared" si="4"/>
        <v>106</v>
      </c>
      <c r="C117" s="38">
        <v>129</v>
      </c>
      <c r="D117" s="34">
        <v>4.08</v>
      </c>
      <c r="E117" s="100">
        <f t="shared" si="3"/>
        <v>40.8</v>
      </c>
      <c r="F117" s="29">
        <v>10</v>
      </c>
      <c r="G117" s="31"/>
      <c r="H117" s="3"/>
    </row>
    <row r="118" spans="2:8" ht="15">
      <c r="B118" s="32">
        <f t="shared" si="4"/>
        <v>107</v>
      </c>
      <c r="C118" s="38">
        <v>130</v>
      </c>
      <c r="D118" s="34">
        <v>3.89</v>
      </c>
      <c r="E118" s="100">
        <f t="shared" si="3"/>
        <v>38.9</v>
      </c>
      <c r="F118" s="29">
        <v>10</v>
      </c>
      <c r="G118" s="31"/>
      <c r="H118" s="3"/>
    </row>
    <row r="119" spans="2:8" ht="15">
      <c r="B119" s="32">
        <f t="shared" si="4"/>
        <v>108</v>
      </c>
      <c r="C119" s="38">
        <v>131</v>
      </c>
      <c r="D119" s="39">
        <v>4.01</v>
      </c>
      <c r="E119" s="100">
        <f t="shared" si="3"/>
        <v>40.099999999999994</v>
      </c>
      <c r="F119" s="29">
        <v>10</v>
      </c>
      <c r="G119" s="31"/>
      <c r="H119" s="3"/>
    </row>
    <row r="120" spans="2:8" ht="15">
      <c r="B120" s="32">
        <f t="shared" si="4"/>
        <v>109</v>
      </c>
      <c r="C120" s="38">
        <v>132</v>
      </c>
      <c r="D120" s="34">
        <v>4.24</v>
      </c>
      <c r="E120" s="100">
        <f t="shared" si="3"/>
        <v>42.400000000000006</v>
      </c>
      <c r="F120" s="29">
        <v>10</v>
      </c>
      <c r="G120" s="31"/>
      <c r="H120" s="3"/>
    </row>
    <row r="121" spans="2:8" ht="15">
      <c r="B121" s="32">
        <f t="shared" si="4"/>
        <v>110</v>
      </c>
      <c r="C121" s="38">
        <v>133</v>
      </c>
      <c r="D121" s="55">
        <v>4.07</v>
      </c>
      <c r="E121" s="100">
        <f t="shared" si="3"/>
        <v>40.7</v>
      </c>
      <c r="F121" s="29">
        <v>10</v>
      </c>
      <c r="G121" s="31"/>
      <c r="H121" s="3"/>
    </row>
    <row r="122" spans="2:8" ht="15">
      <c r="B122" s="32">
        <f t="shared" si="4"/>
        <v>111</v>
      </c>
      <c r="C122" s="38">
        <v>134</v>
      </c>
      <c r="D122" s="39">
        <v>4.08</v>
      </c>
      <c r="E122" s="100">
        <f t="shared" si="3"/>
        <v>40.8</v>
      </c>
      <c r="F122" s="29">
        <v>10</v>
      </c>
      <c r="G122" s="31"/>
      <c r="H122" s="3"/>
    </row>
    <row r="123" spans="2:8" ht="15">
      <c r="B123" s="32">
        <f t="shared" si="4"/>
        <v>112</v>
      </c>
      <c r="C123" s="38" t="s">
        <v>6</v>
      </c>
      <c r="D123" s="34">
        <f>4.02+3.87</f>
        <v>7.89</v>
      </c>
      <c r="E123" s="100">
        <f t="shared" si="3"/>
        <v>78.89999999999999</v>
      </c>
      <c r="F123" s="29">
        <v>10</v>
      </c>
      <c r="G123" s="31"/>
      <c r="H123" s="3"/>
    </row>
    <row r="124" spans="2:8" ht="15">
      <c r="B124" s="32">
        <f t="shared" si="4"/>
        <v>113</v>
      </c>
      <c r="C124" s="38">
        <v>137</v>
      </c>
      <c r="D124" s="34">
        <v>6.72</v>
      </c>
      <c r="E124" s="100">
        <f t="shared" si="3"/>
        <v>67.2</v>
      </c>
      <c r="F124" s="29">
        <v>10</v>
      </c>
      <c r="G124" s="31"/>
      <c r="H124" s="3"/>
    </row>
    <row r="125" spans="2:8" ht="15">
      <c r="B125" s="32">
        <f t="shared" si="4"/>
        <v>114</v>
      </c>
      <c r="C125" s="33">
        <v>139</v>
      </c>
      <c r="D125" s="37">
        <v>4.02</v>
      </c>
      <c r="E125" s="100">
        <f t="shared" si="3"/>
        <v>40.199999999999996</v>
      </c>
      <c r="F125" s="29">
        <v>10</v>
      </c>
      <c r="G125" s="31"/>
      <c r="H125" s="3"/>
    </row>
    <row r="126" spans="2:8" ht="15">
      <c r="B126" s="32">
        <f t="shared" si="4"/>
        <v>115</v>
      </c>
      <c r="C126" s="38">
        <v>140</v>
      </c>
      <c r="D126" s="40">
        <v>4</v>
      </c>
      <c r="E126" s="100">
        <f t="shared" si="3"/>
        <v>40</v>
      </c>
      <c r="F126" s="29">
        <v>10</v>
      </c>
      <c r="G126" s="31"/>
      <c r="H126" s="3"/>
    </row>
    <row r="127" spans="2:8" ht="15">
      <c r="B127" s="32">
        <f t="shared" si="4"/>
        <v>116</v>
      </c>
      <c r="C127" s="38">
        <v>141</v>
      </c>
      <c r="D127" s="40">
        <v>4</v>
      </c>
      <c r="E127" s="100">
        <f t="shared" si="3"/>
        <v>40</v>
      </c>
      <c r="F127" s="29">
        <v>10</v>
      </c>
      <c r="G127" s="31"/>
      <c r="H127" s="3"/>
    </row>
    <row r="128" spans="2:8" ht="15">
      <c r="B128" s="32">
        <f t="shared" si="4"/>
        <v>117</v>
      </c>
      <c r="C128" s="33">
        <v>142</v>
      </c>
      <c r="D128" s="39">
        <v>4</v>
      </c>
      <c r="E128" s="100">
        <f t="shared" si="3"/>
        <v>40</v>
      </c>
      <c r="F128" s="29">
        <v>10</v>
      </c>
      <c r="G128" s="31"/>
      <c r="H128" s="3"/>
    </row>
    <row r="129" spans="2:8" ht="15">
      <c r="B129" s="32">
        <f t="shared" si="4"/>
        <v>118</v>
      </c>
      <c r="C129" s="33">
        <v>143</v>
      </c>
      <c r="D129" s="34">
        <v>4</v>
      </c>
      <c r="E129" s="100">
        <f t="shared" si="3"/>
        <v>40</v>
      </c>
      <c r="F129" s="29">
        <v>10</v>
      </c>
      <c r="G129" s="31"/>
      <c r="H129" s="3"/>
    </row>
    <row r="130" spans="2:8" ht="15">
      <c r="B130" s="32">
        <f t="shared" si="4"/>
        <v>119</v>
      </c>
      <c r="C130" s="33">
        <v>144</v>
      </c>
      <c r="D130" s="34">
        <v>4</v>
      </c>
      <c r="E130" s="100">
        <f t="shared" si="3"/>
        <v>40</v>
      </c>
      <c r="F130" s="29">
        <v>10</v>
      </c>
      <c r="G130" s="31"/>
      <c r="H130" s="3"/>
    </row>
    <row r="131" spans="2:8" ht="15">
      <c r="B131" s="32">
        <f t="shared" si="4"/>
        <v>120</v>
      </c>
      <c r="C131" s="38">
        <v>145</v>
      </c>
      <c r="D131" s="34">
        <v>4.03</v>
      </c>
      <c r="E131" s="100">
        <f t="shared" si="3"/>
        <v>40.300000000000004</v>
      </c>
      <c r="F131" s="29">
        <v>10</v>
      </c>
      <c r="G131" s="31"/>
      <c r="H131" s="3"/>
    </row>
    <row r="132" spans="2:8" ht="15">
      <c r="B132" s="32">
        <f t="shared" si="4"/>
        <v>121</v>
      </c>
      <c r="C132" s="33" t="s">
        <v>38</v>
      </c>
      <c r="D132" s="34">
        <f>3.89+3.75</f>
        <v>7.640000000000001</v>
      </c>
      <c r="E132" s="100">
        <f t="shared" si="3"/>
        <v>76.4</v>
      </c>
      <c r="F132" s="29">
        <v>10</v>
      </c>
      <c r="G132" s="31"/>
      <c r="H132" s="3"/>
    </row>
    <row r="133" spans="2:8" ht="15">
      <c r="B133" s="32">
        <f t="shared" si="4"/>
        <v>122</v>
      </c>
      <c r="C133" s="33">
        <v>148</v>
      </c>
      <c r="D133" s="34">
        <v>4.02</v>
      </c>
      <c r="E133" s="100">
        <f t="shared" si="3"/>
        <v>40.199999999999996</v>
      </c>
      <c r="F133" s="29">
        <v>10</v>
      </c>
      <c r="G133" s="31"/>
      <c r="H133" s="3"/>
    </row>
    <row r="134" spans="2:8" ht="15">
      <c r="B134" s="32">
        <f t="shared" si="4"/>
        <v>123</v>
      </c>
      <c r="C134" s="38">
        <v>149</v>
      </c>
      <c r="D134" s="34">
        <v>4.12</v>
      </c>
      <c r="E134" s="100">
        <f t="shared" si="3"/>
        <v>41.2</v>
      </c>
      <c r="F134" s="29">
        <v>10</v>
      </c>
      <c r="G134" s="31"/>
      <c r="H134" s="3"/>
    </row>
    <row r="135" spans="2:8" ht="15">
      <c r="B135" s="32">
        <f t="shared" si="4"/>
        <v>124</v>
      </c>
      <c r="C135" s="38">
        <v>150</v>
      </c>
      <c r="D135" s="34">
        <v>6.71</v>
      </c>
      <c r="E135" s="100">
        <f t="shared" si="3"/>
        <v>67.1</v>
      </c>
      <c r="F135" s="29">
        <v>10</v>
      </c>
      <c r="G135" s="31"/>
      <c r="H135" s="3"/>
    </row>
    <row r="136" spans="2:8" ht="15">
      <c r="B136" s="32">
        <f t="shared" si="4"/>
        <v>125</v>
      </c>
      <c r="C136" s="38">
        <v>151</v>
      </c>
      <c r="D136" s="37">
        <v>10.35</v>
      </c>
      <c r="E136" s="100">
        <f t="shared" si="3"/>
        <v>103.5</v>
      </c>
      <c r="F136" s="29">
        <v>10</v>
      </c>
      <c r="G136" s="31"/>
      <c r="H136" s="3"/>
    </row>
    <row r="137" spans="2:8" ht="15">
      <c r="B137" s="32">
        <f t="shared" si="4"/>
        <v>126</v>
      </c>
      <c r="C137" s="36">
        <v>152</v>
      </c>
      <c r="D137" s="34">
        <v>5.11</v>
      </c>
      <c r="E137" s="100">
        <f aca="true" t="shared" si="5" ref="E137:E200">+D137*$E$4</f>
        <v>51.1</v>
      </c>
      <c r="F137" s="29">
        <v>10</v>
      </c>
      <c r="G137" s="31"/>
      <c r="H137" s="3"/>
    </row>
    <row r="138" spans="2:8" ht="15">
      <c r="B138" s="32">
        <f t="shared" si="4"/>
        <v>127</v>
      </c>
      <c r="C138" s="38" t="s">
        <v>44</v>
      </c>
      <c r="D138" s="34">
        <f>6.34+4.26</f>
        <v>10.6</v>
      </c>
      <c r="E138" s="100">
        <f t="shared" si="5"/>
        <v>106</v>
      </c>
      <c r="F138" s="29">
        <v>10</v>
      </c>
      <c r="G138" s="31"/>
      <c r="H138" s="3"/>
    </row>
    <row r="139" spans="2:8" ht="15">
      <c r="B139" s="32">
        <f t="shared" si="4"/>
        <v>128</v>
      </c>
      <c r="C139" s="38">
        <v>154</v>
      </c>
      <c r="D139" s="51">
        <v>4.01</v>
      </c>
      <c r="E139" s="100">
        <f t="shared" si="5"/>
        <v>40.099999999999994</v>
      </c>
      <c r="F139" s="29">
        <v>10</v>
      </c>
      <c r="G139" s="31"/>
      <c r="H139" s="3"/>
    </row>
    <row r="140" spans="2:8" ht="15">
      <c r="B140" s="32">
        <f t="shared" si="4"/>
        <v>129</v>
      </c>
      <c r="C140" s="38">
        <v>155</v>
      </c>
      <c r="D140" s="51">
        <v>4</v>
      </c>
      <c r="E140" s="100">
        <f t="shared" si="5"/>
        <v>40</v>
      </c>
      <c r="F140" s="29">
        <v>10</v>
      </c>
      <c r="G140" s="31"/>
      <c r="H140" s="3"/>
    </row>
    <row r="141" spans="2:8" ht="15">
      <c r="B141" s="32">
        <f t="shared" si="4"/>
        <v>130</v>
      </c>
      <c r="C141" s="38">
        <v>156</v>
      </c>
      <c r="D141" s="51">
        <v>3.82</v>
      </c>
      <c r="E141" s="100">
        <f t="shared" si="5"/>
        <v>38.199999999999996</v>
      </c>
      <c r="F141" s="29">
        <v>10</v>
      </c>
      <c r="G141" s="31"/>
      <c r="H141" s="3"/>
    </row>
    <row r="142" spans="2:8" ht="15">
      <c r="B142" s="32">
        <f t="shared" si="4"/>
        <v>131</v>
      </c>
      <c r="C142" s="38">
        <v>157</v>
      </c>
      <c r="D142" s="34">
        <v>3.88</v>
      </c>
      <c r="E142" s="100">
        <f t="shared" si="5"/>
        <v>38.8</v>
      </c>
      <c r="F142" s="29">
        <v>10</v>
      </c>
      <c r="G142" s="31"/>
      <c r="H142" s="3"/>
    </row>
    <row r="143" spans="2:8" ht="15">
      <c r="B143" s="32">
        <f t="shared" si="4"/>
        <v>132</v>
      </c>
      <c r="C143" s="38">
        <v>158</v>
      </c>
      <c r="D143" s="34">
        <v>3.8</v>
      </c>
      <c r="E143" s="100">
        <f t="shared" si="5"/>
        <v>38</v>
      </c>
      <c r="F143" s="29">
        <v>10</v>
      </c>
      <c r="G143" s="31"/>
      <c r="H143" s="3"/>
    </row>
    <row r="144" spans="2:8" ht="15">
      <c r="B144" s="32">
        <f t="shared" si="4"/>
        <v>133</v>
      </c>
      <c r="C144" s="38">
        <v>159</v>
      </c>
      <c r="D144" s="34">
        <v>3.79</v>
      </c>
      <c r="E144" s="100">
        <f t="shared" si="5"/>
        <v>37.9</v>
      </c>
      <c r="F144" s="29">
        <v>10</v>
      </c>
      <c r="G144" s="31"/>
      <c r="H144" s="3"/>
    </row>
    <row r="145" spans="2:8" ht="15">
      <c r="B145" s="32">
        <f t="shared" si="4"/>
        <v>134</v>
      </c>
      <c r="C145" s="56">
        <v>160</v>
      </c>
      <c r="D145" s="34">
        <v>4.16</v>
      </c>
      <c r="E145" s="100">
        <f t="shared" si="5"/>
        <v>41.6</v>
      </c>
      <c r="F145" s="29">
        <v>10</v>
      </c>
      <c r="G145" s="31"/>
      <c r="H145" s="3"/>
    </row>
    <row r="146" spans="2:8" ht="15">
      <c r="B146" s="32">
        <f t="shared" si="4"/>
        <v>135</v>
      </c>
      <c r="C146" s="57" t="s">
        <v>46</v>
      </c>
      <c r="D146" s="51">
        <f>3.95+1.9</f>
        <v>5.85</v>
      </c>
      <c r="E146" s="100">
        <f t="shared" si="5"/>
        <v>58.5</v>
      </c>
      <c r="F146" s="29">
        <v>10</v>
      </c>
      <c r="G146" s="31"/>
      <c r="H146" s="3"/>
    </row>
    <row r="147" spans="2:8" ht="15">
      <c r="B147" s="32">
        <f>+B146+1</f>
        <v>136</v>
      </c>
      <c r="C147" s="57" t="s">
        <v>47</v>
      </c>
      <c r="D147" s="34">
        <f>4.09+1.9</f>
        <v>5.99</v>
      </c>
      <c r="E147" s="100">
        <f t="shared" si="5"/>
        <v>59.900000000000006</v>
      </c>
      <c r="F147" s="29">
        <v>10</v>
      </c>
      <c r="G147" s="31"/>
      <c r="H147" s="3"/>
    </row>
    <row r="148" spans="2:8" ht="15">
      <c r="B148" s="32">
        <f aca="true" t="shared" si="6" ref="B148:B155">+B147+1</f>
        <v>137</v>
      </c>
      <c r="C148" s="33">
        <v>164</v>
      </c>
      <c r="D148" s="34">
        <v>3.9</v>
      </c>
      <c r="E148" s="100">
        <f t="shared" si="5"/>
        <v>39</v>
      </c>
      <c r="F148" s="29">
        <v>10</v>
      </c>
      <c r="G148" s="31"/>
      <c r="H148" s="3"/>
    </row>
    <row r="149" spans="2:8" ht="15">
      <c r="B149" s="32">
        <f t="shared" si="6"/>
        <v>138</v>
      </c>
      <c r="C149" s="33">
        <v>165</v>
      </c>
      <c r="D149" s="34">
        <v>3.73</v>
      </c>
      <c r="E149" s="100">
        <f t="shared" si="5"/>
        <v>37.3</v>
      </c>
      <c r="F149" s="29">
        <v>10</v>
      </c>
      <c r="G149" s="31"/>
      <c r="H149" s="3"/>
    </row>
    <row r="150" spans="2:8" ht="15">
      <c r="B150" s="32">
        <f t="shared" si="6"/>
        <v>139</v>
      </c>
      <c r="C150" s="38">
        <v>166</v>
      </c>
      <c r="D150" s="58">
        <v>3.68</v>
      </c>
      <c r="E150" s="100">
        <f t="shared" si="5"/>
        <v>36.800000000000004</v>
      </c>
      <c r="F150" s="29">
        <v>10</v>
      </c>
      <c r="G150" s="31"/>
      <c r="H150" s="3"/>
    </row>
    <row r="151" spans="2:8" ht="15">
      <c r="B151" s="32">
        <f t="shared" si="6"/>
        <v>140</v>
      </c>
      <c r="C151" s="33">
        <v>167</v>
      </c>
      <c r="D151" s="34">
        <v>4.52</v>
      </c>
      <c r="E151" s="100">
        <f t="shared" si="5"/>
        <v>45.199999999999996</v>
      </c>
      <c r="F151" s="29">
        <v>10</v>
      </c>
      <c r="G151" s="31"/>
      <c r="H151" s="3"/>
    </row>
    <row r="152" spans="2:8" ht="15">
      <c r="B152" s="32">
        <f t="shared" si="6"/>
        <v>141</v>
      </c>
      <c r="C152" s="38" t="s">
        <v>7</v>
      </c>
      <c r="D152" s="34">
        <f>3.86+4.12</f>
        <v>7.98</v>
      </c>
      <c r="E152" s="100">
        <f t="shared" si="5"/>
        <v>79.80000000000001</v>
      </c>
      <c r="F152" s="29">
        <v>10</v>
      </c>
      <c r="G152" s="31"/>
      <c r="H152" s="3"/>
    </row>
    <row r="153" spans="2:8" ht="15">
      <c r="B153" s="32">
        <f t="shared" si="6"/>
        <v>142</v>
      </c>
      <c r="C153" s="59" t="s">
        <v>34</v>
      </c>
      <c r="D153" s="34">
        <v>15.78</v>
      </c>
      <c r="E153" s="100">
        <f t="shared" si="5"/>
        <v>157.79999999999998</v>
      </c>
      <c r="F153" s="29">
        <v>10</v>
      </c>
      <c r="G153" s="60"/>
      <c r="H153" s="3"/>
    </row>
    <row r="154" spans="2:8" ht="15">
      <c r="B154" s="32">
        <f t="shared" si="6"/>
        <v>143</v>
      </c>
      <c r="C154" s="38" t="s">
        <v>29</v>
      </c>
      <c r="D154" s="34">
        <v>10.57</v>
      </c>
      <c r="E154" s="100">
        <f t="shared" si="5"/>
        <v>105.7</v>
      </c>
      <c r="F154" s="29">
        <v>10</v>
      </c>
      <c r="G154" s="31"/>
      <c r="H154" s="3"/>
    </row>
    <row r="155" spans="2:8" ht="15">
      <c r="B155" s="32">
        <f t="shared" si="6"/>
        <v>144</v>
      </c>
      <c r="C155" s="38">
        <v>174.175</v>
      </c>
      <c r="D155" s="34">
        <f>4.5+4.7</f>
        <v>9.2</v>
      </c>
      <c r="E155" s="100">
        <f t="shared" si="5"/>
        <v>92</v>
      </c>
      <c r="F155" s="29">
        <v>10</v>
      </c>
      <c r="G155" s="31"/>
      <c r="H155" s="3"/>
    </row>
    <row r="156" spans="2:8" ht="15">
      <c r="B156" s="32">
        <f>B155+1</f>
        <v>145</v>
      </c>
      <c r="C156" s="38">
        <v>176</v>
      </c>
      <c r="D156" s="39">
        <v>6.24</v>
      </c>
      <c r="E156" s="100">
        <f t="shared" si="5"/>
        <v>62.400000000000006</v>
      </c>
      <c r="F156" s="29">
        <v>10</v>
      </c>
      <c r="G156" s="31"/>
      <c r="H156" s="3"/>
    </row>
    <row r="157" spans="2:8" ht="15">
      <c r="B157" s="32">
        <f aca="true" t="shared" si="7" ref="B157:B173">+B156+1</f>
        <v>146</v>
      </c>
      <c r="C157" s="38" t="s">
        <v>8</v>
      </c>
      <c r="D157" s="40">
        <f>4+4.09</f>
        <v>8.09</v>
      </c>
      <c r="E157" s="100">
        <f t="shared" si="5"/>
        <v>80.9</v>
      </c>
      <c r="F157" s="29">
        <v>10</v>
      </c>
      <c r="G157" s="31"/>
      <c r="H157" s="3"/>
    </row>
    <row r="158" spans="2:8" ht="15">
      <c r="B158" s="32">
        <f t="shared" si="7"/>
        <v>147</v>
      </c>
      <c r="C158" s="33" t="s">
        <v>9</v>
      </c>
      <c r="D158" s="34">
        <f>4.13+3.98</f>
        <v>8.11</v>
      </c>
      <c r="E158" s="100">
        <f t="shared" si="5"/>
        <v>81.1</v>
      </c>
      <c r="F158" s="29">
        <v>10</v>
      </c>
      <c r="G158" s="31"/>
      <c r="H158" s="3"/>
    </row>
    <row r="159" spans="2:8" ht="15">
      <c r="B159" s="32">
        <f t="shared" si="7"/>
        <v>148</v>
      </c>
      <c r="C159" s="61" t="s">
        <v>41</v>
      </c>
      <c r="D159" s="40">
        <v>8.04</v>
      </c>
      <c r="E159" s="100">
        <f t="shared" si="5"/>
        <v>80.39999999999999</v>
      </c>
      <c r="F159" s="29">
        <v>10</v>
      </c>
      <c r="G159" s="31"/>
      <c r="H159" s="3"/>
    </row>
    <row r="160" spans="2:8" ht="15">
      <c r="B160" s="32">
        <f t="shared" si="7"/>
        <v>149</v>
      </c>
      <c r="C160" s="38">
        <v>184</v>
      </c>
      <c r="D160" s="34">
        <v>4.475</v>
      </c>
      <c r="E160" s="100">
        <f t="shared" si="5"/>
        <v>44.75</v>
      </c>
      <c r="F160" s="29">
        <v>10</v>
      </c>
      <c r="G160" s="31"/>
      <c r="H160" s="3"/>
    </row>
    <row r="161" spans="2:8" ht="15">
      <c r="B161" s="32">
        <f t="shared" si="7"/>
        <v>150</v>
      </c>
      <c r="C161" s="38">
        <v>185</v>
      </c>
      <c r="D161" s="34">
        <v>4</v>
      </c>
      <c r="E161" s="100">
        <f t="shared" si="5"/>
        <v>40</v>
      </c>
      <c r="F161" s="29">
        <v>10</v>
      </c>
      <c r="G161" s="31"/>
      <c r="H161" s="3"/>
    </row>
    <row r="162" spans="2:8" ht="15">
      <c r="B162" s="32">
        <f t="shared" si="7"/>
        <v>151</v>
      </c>
      <c r="C162" s="38">
        <v>186</v>
      </c>
      <c r="D162" s="34">
        <v>4</v>
      </c>
      <c r="E162" s="100">
        <f t="shared" si="5"/>
        <v>40</v>
      </c>
      <c r="F162" s="29">
        <v>10</v>
      </c>
      <c r="G162" s="31"/>
      <c r="H162" s="3"/>
    </row>
    <row r="163" spans="2:8" ht="15">
      <c r="B163" s="32">
        <f t="shared" si="7"/>
        <v>152</v>
      </c>
      <c r="C163" s="38">
        <v>187</v>
      </c>
      <c r="D163" s="62">
        <v>4.03</v>
      </c>
      <c r="E163" s="100">
        <f t="shared" si="5"/>
        <v>40.300000000000004</v>
      </c>
      <c r="F163" s="29">
        <v>10</v>
      </c>
      <c r="G163" s="31"/>
      <c r="H163" s="3"/>
    </row>
    <row r="164" spans="2:8" ht="15">
      <c r="B164" s="32">
        <f t="shared" si="7"/>
        <v>153</v>
      </c>
      <c r="C164" s="38">
        <v>188</v>
      </c>
      <c r="D164" s="37">
        <v>4.09</v>
      </c>
      <c r="E164" s="100">
        <f t="shared" si="5"/>
        <v>40.9</v>
      </c>
      <c r="F164" s="29">
        <v>10</v>
      </c>
      <c r="G164" s="31"/>
      <c r="H164" s="3"/>
    </row>
    <row r="165" spans="2:8" ht="15">
      <c r="B165" s="32">
        <f t="shared" si="7"/>
        <v>154</v>
      </c>
      <c r="C165" s="63">
        <v>189</v>
      </c>
      <c r="D165" s="34">
        <v>4.27</v>
      </c>
      <c r="E165" s="100">
        <f t="shared" si="5"/>
        <v>42.699999999999996</v>
      </c>
      <c r="F165" s="29">
        <v>10</v>
      </c>
      <c r="G165" s="31"/>
      <c r="H165" s="3"/>
    </row>
    <row r="166" spans="2:8" ht="15">
      <c r="B166" s="32">
        <f t="shared" si="7"/>
        <v>155</v>
      </c>
      <c r="C166" s="38">
        <v>190</v>
      </c>
      <c r="D166" s="34">
        <v>4.28</v>
      </c>
      <c r="E166" s="100">
        <f t="shared" si="5"/>
        <v>42.800000000000004</v>
      </c>
      <c r="F166" s="29">
        <v>10</v>
      </c>
      <c r="G166" s="31"/>
      <c r="H166" s="3"/>
    </row>
    <row r="167" spans="2:8" ht="15">
      <c r="B167" s="32">
        <f t="shared" si="7"/>
        <v>156</v>
      </c>
      <c r="C167" s="38">
        <v>191</v>
      </c>
      <c r="D167" s="34">
        <v>5.04</v>
      </c>
      <c r="E167" s="100">
        <f t="shared" si="5"/>
        <v>50.4</v>
      </c>
      <c r="F167" s="29">
        <v>10</v>
      </c>
      <c r="G167" s="31"/>
      <c r="H167" s="3"/>
    </row>
    <row r="168" spans="2:8" ht="15">
      <c r="B168" s="32">
        <f t="shared" si="7"/>
        <v>157</v>
      </c>
      <c r="C168" s="33">
        <v>192</v>
      </c>
      <c r="D168" s="34">
        <v>3.98</v>
      </c>
      <c r="E168" s="100">
        <f t="shared" si="5"/>
        <v>39.8</v>
      </c>
      <c r="F168" s="29">
        <v>10</v>
      </c>
      <c r="G168" s="31"/>
      <c r="H168" s="3"/>
    </row>
    <row r="169" spans="2:8" ht="15">
      <c r="B169" s="32">
        <f t="shared" si="7"/>
        <v>158</v>
      </c>
      <c r="C169" s="38">
        <v>193</v>
      </c>
      <c r="D169" s="34">
        <v>3.85</v>
      </c>
      <c r="E169" s="100">
        <f t="shared" si="5"/>
        <v>38.5</v>
      </c>
      <c r="F169" s="29">
        <v>10</v>
      </c>
      <c r="G169" s="31"/>
      <c r="H169" s="3"/>
    </row>
    <row r="170" spans="2:8" ht="15">
      <c r="B170" s="32">
        <f t="shared" si="7"/>
        <v>159</v>
      </c>
      <c r="C170" s="64" t="s">
        <v>26</v>
      </c>
      <c r="D170" s="34">
        <f>3.82+4.09</f>
        <v>7.91</v>
      </c>
      <c r="E170" s="100">
        <f t="shared" si="5"/>
        <v>79.1</v>
      </c>
      <c r="F170" s="29">
        <v>10</v>
      </c>
      <c r="G170" s="31"/>
      <c r="H170" s="3"/>
    </row>
    <row r="171" spans="2:8" ht="15">
      <c r="B171" s="32">
        <f t="shared" si="7"/>
        <v>160</v>
      </c>
      <c r="C171" s="33">
        <v>195</v>
      </c>
      <c r="D171" s="39">
        <v>4.02</v>
      </c>
      <c r="E171" s="100">
        <f t="shared" si="5"/>
        <v>40.199999999999996</v>
      </c>
      <c r="F171" s="29">
        <v>10</v>
      </c>
      <c r="G171" s="31"/>
      <c r="H171" s="3"/>
    </row>
    <row r="172" spans="2:8" ht="15">
      <c r="B172" s="32">
        <f t="shared" si="7"/>
        <v>161</v>
      </c>
      <c r="C172" s="38">
        <v>196</v>
      </c>
      <c r="D172" s="34">
        <v>3.85</v>
      </c>
      <c r="E172" s="100">
        <f t="shared" si="5"/>
        <v>38.5</v>
      </c>
      <c r="F172" s="29">
        <v>10</v>
      </c>
      <c r="G172" s="31"/>
      <c r="H172" s="3"/>
    </row>
    <row r="173" spans="2:8" ht="15">
      <c r="B173" s="32">
        <f t="shared" si="7"/>
        <v>162</v>
      </c>
      <c r="C173" s="38">
        <v>197</v>
      </c>
      <c r="D173" s="34">
        <v>4</v>
      </c>
      <c r="E173" s="100">
        <f t="shared" si="5"/>
        <v>40</v>
      </c>
      <c r="F173" s="29">
        <v>10</v>
      </c>
      <c r="G173" s="31"/>
      <c r="H173" s="3"/>
    </row>
    <row r="174" spans="2:8" ht="15">
      <c r="B174" s="32">
        <f>+B172+1</f>
        <v>162</v>
      </c>
      <c r="C174" s="38">
        <v>198</v>
      </c>
      <c r="D174" s="34">
        <v>4.18</v>
      </c>
      <c r="E174" s="100">
        <f t="shared" si="5"/>
        <v>41.8</v>
      </c>
      <c r="F174" s="29">
        <v>10</v>
      </c>
      <c r="G174" s="31"/>
      <c r="H174" s="3"/>
    </row>
    <row r="175" spans="2:8" ht="15">
      <c r="B175" s="32">
        <f>+B172+1</f>
        <v>162</v>
      </c>
      <c r="C175" s="33">
        <v>199</v>
      </c>
      <c r="D175" s="34">
        <v>3.85</v>
      </c>
      <c r="E175" s="100">
        <f t="shared" si="5"/>
        <v>38.5</v>
      </c>
      <c r="F175" s="29">
        <v>10</v>
      </c>
      <c r="G175" s="31"/>
      <c r="H175" s="3"/>
    </row>
    <row r="176" spans="2:8" ht="15">
      <c r="B176" s="32">
        <f aca="true" t="shared" si="8" ref="B176:B239">+B175+1</f>
        <v>163</v>
      </c>
      <c r="C176" s="33">
        <v>200</v>
      </c>
      <c r="D176" s="37">
        <v>3.95</v>
      </c>
      <c r="E176" s="100">
        <f t="shared" si="5"/>
        <v>39.5</v>
      </c>
      <c r="F176" s="29">
        <v>10</v>
      </c>
      <c r="G176" s="31"/>
      <c r="H176" s="3"/>
    </row>
    <row r="177" spans="2:8" ht="15">
      <c r="B177" s="32">
        <f t="shared" si="8"/>
        <v>164</v>
      </c>
      <c r="C177" s="33">
        <v>201</v>
      </c>
      <c r="D177" s="34">
        <v>4.11</v>
      </c>
      <c r="E177" s="100">
        <f t="shared" si="5"/>
        <v>41.1</v>
      </c>
      <c r="F177" s="29">
        <v>10</v>
      </c>
      <c r="G177" s="31"/>
      <c r="H177" s="3"/>
    </row>
    <row r="178" spans="2:8" ht="15">
      <c r="B178" s="32">
        <f t="shared" si="8"/>
        <v>165</v>
      </c>
      <c r="C178" s="33">
        <v>202</v>
      </c>
      <c r="D178" s="34">
        <v>4.27</v>
      </c>
      <c r="E178" s="100">
        <f t="shared" si="5"/>
        <v>42.699999999999996</v>
      </c>
      <c r="F178" s="29">
        <v>10</v>
      </c>
      <c r="G178" s="31"/>
      <c r="H178" s="3"/>
    </row>
    <row r="179" spans="2:8" ht="15">
      <c r="B179" s="32">
        <f t="shared" si="8"/>
        <v>166</v>
      </c>
      <c r="C179" s="33">
        <v>203</v>
      </c>
      <c r="D179" s="34">
        <v>3.91</v>
      </c>
      <c r="E179" s="100">
        <f t="shared" si="5"/>
        <v>39.1</v>
      </c>
      <c r="F179" s="29">
        <v>10</v>
      </c>
      <c r="G179" s="31"/>
      <c r="H179" s="3"/>
    </row>
    <row r="180" spans="2:8" ht="15">
      <c r="B180" s="32">
        <f t="shared" si="8"/>
        <v>167</v>
      </c>
      <c r="C180" s="38">
        <v>204</v>
      </c>
      <c r="D180" s="34">
        <v>4</v>
      </c>
      <c r="E180" s="100">
        <f t="shared" si="5"/>
        <v>40</v>
      </c>
      <c r="F180" s="29">
        <v>10</v>
      </c>
      <c r="G180" s="31"/>
      <c r="H180" s="3"/>
    </row>
    <row r="181" spans="2:8" ht="15">
      <c r="B181" s="32">
        <f t="shared" si="8"/>
        <v>168</v>
      </c>
      <c r="C181" s="38">
        <v>205</v>
      </c>
      <c r="D181" s="34">
        <v>6.39</v>
      </c>
      <c r="E181" s="100">
        <f t="shared" si="5"/>
        <v>63.9</v>
      </c>
      <c r="F181" s="29">
        <v>10</v>
      </c>
      <c r="G181" s="31"/>
      <c r="H181" s="3"/>
    </row>
    <row r="182" spans="2:8" ht="15">
      <c r="B182" s="32">
        <f t="shared" si="8"/>
        <v>169</v>
      </c>
      <c r="C182" s="38">
        <v>206</v>
      </c>
      <c r="D182" s="34">
        <v>4.05</v>
      </c>
      <c r="E182" s="100">
        <f t="shared" si="5"/>
        <v>40.5</v>
      </c>
      <c r="F182" s="29">
        <v>10</v>
      </c>
      <c r="G182" s="31"/>
      <c r="H182" s="3"/>
    </row>
    <row r="183" spans="2:8" ht="15">
      <c r="B183" s="32">
        <f t="shared" si="8"/>
        <v>170</v>
      </c>
      <c r="C183" s="38">
        <v>207</v>
      </c>
      <c r="D183" s="55">
        <v>4.09</v>
      </c>
      <c r="E183" s="100">
        <f t="shared" si="5"/>
        <v>40.9</v>
      </c>
      <c r="F183" s="29">
        <v>10</v>
      </c>
      <c r="G183" s="31"/>
      <c r="H183" s="3"/>
    </row>
    <row r="184" spans="2:8" ht="15">
      <c r="B184" s="32">
        <f t="shared" si="8"/>
        <v>171</v>
      </c>
      <c r="C184" s="44">
        <v>209</v>
      </c>
      <c r="D184" s="34">
        <v>3.91</v>
      </c>
      <c r="E184" s="100">
        <f t="shared" si="5"/>
        <v>39.1</v>
      </c>
      <c r="F184" s="29">
        <v>10</v>
      </c>
      <c r="G184" s="31"/>
      <c r="H184" s="3"/>
    </row>
    <row r="185" spans="2:8" ht="15">
      <c r="B185" s="32">
        <f t="shared" si="8"/>
        <v>172</v>
      </c>
      <c r="C185" s="38">
        <v>210</v>
      </c>
      <c r="D185" s="34">
        <v>4.03</v>
      </c>
      <c r="E185" s="100">
        <f t="shared" si="5"/>
        <v>40.300000000000004</v>
      </c>
      <c r="F185" s="29">
        <v>10</v>
      </c>
      <c r="G185" s="31"/>
      <c r="H185" s="3"/>
    </row>
    <row r="186" spans="2:8" ht="15">
      <c r="B186" s="32">
        <f t="shared" si="8"/>
        <v>173</v>
      </c>
      <c r="C186" s="38">
        <v>211</v>
      </c>
      <c r="D186" s="65">
        <v>3.94</v>
      </c>
      <c r="E186" s="100">
        <f t="shared" si="5"/>
        <v>39.4</v>
      </c>
      <c r="F186" s="29">
        <v>10</v>
      </c>
      <c r="G186" s="31"/>
      <c r="H186" s="3"/>
    </row>
    <row r="187" spans="2:8" ht="15">
      <c r="B187" s="32">
        <f t="shared" si="8"/>
        <v>174</v>
      </c>
      <c r="C187" s="38">
        <v>212</v>
      </c>
      <c r="D187" s="34">
        <v>4.28</v>
      </c>
      <c r="E187" s="100">
        <f t="shared" si="5"/>
        <v>42.800000000000004</v>
      </c>
      <c r="F187" s="29">
        <v>10</v>
      </c>
      <c r="G187" s="31"/>
      <c r="H187" s="3"/>
    </row>
    <row r="188" spans="2:8" ht="15">
      <c r="B188" s="32">
        <f t="shared" si="8"/>
        <v>175</v>
      </c>
      <c r="C188" s="38">
        <v>213</v>
      </c>
      <c r="D188" s="39">
        <v>3.75</v>
      </c>
      <c r="E188" s="100">
        <f t="shared" si="5"/>
        <v>37.5</v>
      </c>
      <c r="F188" s="29">
        <v>10</v>
      </c>
      <c r="G188" s="31"/>
      <c r="H188" s="3"/>
    </row>
    <row r="189" spans="2:10" ht="15">
      <c r="B189" s="32">
        <f t="shared" si="8"/>
        <v>176</v>
      </c>
      <c r="C189" s="38">
        <v>214</v>
      </c>
      <c r="D189" s="34">
        <v>4.39</v>
      </c>
      <c r="E189" s="100">
        <f t="shared" si="5"/>
        <v>43.9</v>
      </c>
      <c r="F189" s="29">
        <v>10</v>
      </c>
      <c r="G189" s="45">
        <v>23.9</v>
      </c>
      <c r="H189" s="3"/>
      <c r="I189" t="s">
        <v>63</v>
      </c>
      <c r="J189" s="3"/>
    </row>
    <row r="190" spans="2:8" ht="15">
      <c r="B190" s="32">
        <f t="shared" si="8"/>
        <v>177</v>
      </c>
      <c r="C190" s="38">
        <v>215</v>
      </c>
      <c r="D190" s="39">
        <v>5.13</v>
      </c>
      <c r="E190" s="100">
        <f t="shared" si="5"/>
        <v>51.3</v>
      </c>
      <c r="F190" s="29">
        <v>10</v>
      </c>
      <c r="G190" s="31"/>
      <c r="H190" s="3"/>
    </row>
    <row r="191" spans="2:8" ht="15">
      <c r="B191" s="32">
        <f t="shared" si="8"/>
        <v>178</v>
      </c>
      <c r="C191" s="66">
        <v>216</v>
      </c>
      <c r="D191" s="34">
        <v>3.99</v>
      </c>
      <c r="E191" s="100">
        <f t="shared" si="5"/>
        <v>39.900000000000006</v>
      </c>
      <c r="F191" s="29">
        <v>10</v>
      </c>
      <c r="G191" s="31"/>
      <c r="H191" s="3"/>
    </row>
    <row r="192" spans="2:8" ht="15">
      <c r="B192" s="32">
        <f t="shared" si="8"/>
        <v>179</v>
      </c>
      <c r="C192" s="38">
        <v>217</v>
      </c>
      <c r="D192" s="34">
        <v>3.86</v>
      </c>
      <c r="E192" s="100">
        <f t="shared" si="5"/>
        <v>38.6</v>
      </c>
      <c r="F192" s="29">
        <v>10</v>
      </c>
      <c r="G192" s="31"/>
      <c r="H192" s="3"/>
    </row>
    <row r="193" spans="2:8" ht="15">
      <c r="B193" s="32">
        <f t="shared" si="8"/>
        <v>180</v>
      </c>
      <c r="C193" s="67">
        <v>218</v>
      </c>
      <c r="D193" s="40">
        <v>3.89</v>
      </c>
      <c r="E193" s="100">
        <f t="shared" si="5"/>
        <v>38.9</v>
      </c>
      <c r="F193" s="29">
        <v>10</v>
      </c>
      <c r="G193" s="31"/>
      <c r="H193" s="3"/>
    </row>
    <row r="194" spans="2:9" ht="15">
      <c r="B194" s="32">
        <f t="shared" si="8"/>
        <v>181</v>
      </c>
      <c r="C194" s="38">
        <v>219</v>
      </c>
      <c r="D194" s="34">
        <v>4</v>
      </c>
      <c r="E194" s="100">
        <f t="shared" si="5"/>
        <v>40</v>
      </c>
      <c r="F194" s="29">
        <v>10</v>
      </c>
      <c r="G194" s="68">
        <v>112</v>
      </c>
      <c r="H194" s="3"/>
      <c r="I194" t="s">
        <v>64</v>
      </c>
    </row>
    <row r="195" spans="2:8" ht="15">
      <c r="B195" s="32">
        <f t="shared" si="8"/>
        <v>182</v>
      </c>
      <c r="C195" s="33">
        <v>220</v>
      </c>
      <c r="D195" s="34">
        <v>4</v>
      </c>
      <c r="E195" s="100">
        <f t="shared" si="5"/>
        <v>40</v>
      </c>
      <c r="F195" s="29">
        <v>10</v>
      </c>
      <c r="G195" s="31"/>
      <c r="H195" s="3"/>
    </row>
    <row r="196" spans="2:8" ht="15">
      <c r="B196" s="32">
        <f t="shared" si="8"/>
        <v>183</v>
      </c>
      <c r="C196" s="64" t="s">
        <v>27</v>
      </c>
      <c r="D196" s="34">
        <f>3.83+4.68</f>
        <v>8.51</v>
      </c>
      <c r="E196" s="100">
        <f t="shared" si="5"/>
        <v>85.1</v>
      </c>
      <c r="F196" s="29">
        <v>10</v>
      </c>
      <c r="G196" s="69"/>
      <c r="H196" s="3"/>
    </row>
    <row r="197" spans="2:8" ht="15">
      <c r="B197" s="32">
        <f t="shared" si="8"/>
        <v>184</v>
      </c>
      <c r="C197" s="33">
        <v>222</v>
      </c>
      <c r="D197" s="34">
        <v>3.94</v>
      </c>
      <c r="E197" s="100">
        <f t="shared" si="5"/>
        <v>39.4</v>
      </c>
      <c r="F197" s="29">
        <v>10</v>
      </c>
      <c r="G197" s="69"/>
      <c r="H197" s="3"/>
    </row>
    <row r="198" spans="2:8" ht="15">
      <c r="B198" s="32">
        <f t="shared" si="8"/>
        <v>185</v>
      </c>
      <c r="C198" s="33">
        <v>223</v>
      </c>
      <c r="D198" s="34">
        <v>5.58</v>
      </c>
      <c r="E198" s="100">
        <f t="shared" si="5"/>
        <v>55.8</v>
      </c>
      <c r="F198" s="29">
        <v>10</v>
      </c>
      <c r="G198" s="69"/>
      <c r="H198" s="3"/>
    </row>
    <row r="199" spans="2:8" ht="15">
      <c r="B199" s="32">
        <f t="shared" si="8"/>
        <v>186</v>
      </c>
      <c r="C199" s="38" t="s">
        <v>10</v>
      </c>
      <c r="D199" s="34">
        <f>4.1+4.54</f>
        <v>8.64</v>
      </c>
      <c r="E199" s="100">
        <f t="shared" si="5"/>
        <v>86.4</v>
      </c>
      <c r="F199" s="29">
        <v>10</v>
      </c>
      <c r="G199" s="69"/>
      <c r="H199" s="3"/>
    </row>
    <row r="200" spans="2:8" ht="15">
      <c r="B200" s="32">
        <f t="shared" si="8"/>
        <v>187</v>
      </c>
      <c r="C200" s="38">
        <v>225</v>
      </c>
      <c r="D200" s="34">
        <v>5</v>
      </c>
      <c r="E200" s="100">
        <f t="shared" si="5"/>
        <v>50</v>
      </c>
      <c r="F200" s="29">
        <v>10</v>
      </c>
      <c r="G200" s="69"/>
      <c r="H200" s="3"/>
    </row>
    <row r="201" spans="2:8" ht="15">
      <c r="B201" s="32">
        <f t="shared" si="8"/>
        <v>188</v>
      </c>
      <c r="C201" s="38">
        <v>226</v>
      </c>
      <c r="D201" s="34">
        <v>4.02</v>
      </c>
      <c r="E201" s="100">
        <f aca="true" t="shared" si="9" ref="E201:E264">+D201*$E$4</f>
        <v>40.199999999999996</v>
      </c>
      <c r="F201" s="29">
        <v>10</v>
      </c>
      <c r="G201" s="69"/>
      <c r="H201" s="3"/>
    </row>
    <row r="202" spans="2:8" ht="15">
      <c r="B202" s="32">
        <f t="shared" si="8"/>
        <v>189</v>
      </c>
      <c r="C202" s="38">
        <v>228</v>
      </c>
      <c r="D202" s="39">
        <v>4.15</v>
      </c>
      <c r="E202" s="100">
        <f t="shared" si="9"/>
        <v>41.5</v>
      </c>
      <c r="F202" s="29">
        <v>10</v>
      </c>
      <c r="G202" s="69"/>
      <c r="H202" s="3"/>
    </row>
    <row r="203" spans="2:8" ht="15">
      <c r="B203" s="32">
        <f t="shared" si="8"/>
        <v>190</v>
      </c>
      <c r="C203" s="38">
        <v>230</v>
      </c>
      <c r="D203" s="39">
        <v>6.07</v>
      </c>
      <c r="E203" s="100">
        <f t="shared" si="9"/>
        <v>60.7</v>
      </c>
      <c r="F203" s="29">
        <v>10</v>
      </c>
      <c r="G203" s="69"/>
      <c r="H203" s="3"/>
    </row>
    <row r="204" spans="2:8" ht="15">
      <c r="B204" s="32">
        <f t="shared" si="8"/>
        <v>191</v>
      </c>
      <c r="C204" s="38">
        <v>231</v>
      </c>
      <c r="D204" s="37">
        <v>4.03</v>
      </c>
      <c r="E204" s="100">
        <f t="shared" si="9"/>
        <v>40.300000000000004</v>
      </c>
      <c r="F204" s="29">
        <v>10</v>
      </c>
      <c r="G204" s="69"/>
      <c r="H204" s="3"/>
    </row>
    <row r="205" spans="2:8" ht="15">
      <c r="B205" s="32">
        <f t="shared" si="8"/>
        <v>192</v>
      </c>
      <c r="C205" s="38">
        <v>232</v>
      </c>
      <c r="D205" s="34">
        <v>4.21</v>
      </c>
      <c r="E205" s="100">
        <f t="shared" si="9"/>
        <v>42.1</v>
      </c>
      <c r="F205" s="29">
        <v>10</v>
      </c>
      <c r="G205" s="69"/>
      <c r="H205" s="3"/>
    </row>
    <row r="206" spans="2:8" ht="15">
      <c r="B206" s="32">
        <f t="shared" si="8"/>
        <v>193</v>
      </c>
      <c r="C206" s="38">
        <v>233</v>
      </c>
      <c r="D206" s="34">
        <v>5.12</v>
      </c>
      <c r="E206" s="100">
        <f t="shared" si="9"/>
        <v>51.2</v>
      </c>
      <c r="F206" s="29">
        <v>10</v>
      </c>
      <c r="G206" s="69"/>
      <c r="H206" s="3"/>
    </row>
    <row r="207" spans="2:8" ht="15">
      <c r="B207" s="32">
        <f t="shared" si="8"/>
        <v>194</v>
      </c>
      <c r="C207" s="38">
        <v>234</v>
      </c>
      <c r="D207" s="40">
        <v>4.71</v>
      </c>
      <c r="E207" s="100">
        <f t="shared" si="9"/>
        <v>47.1</v>
      </c>
      <c r="F207" s="29">
        <v>10</v>
      </c>
      <c r="G207" s="69"/>
      <c r="H207" s="3"/>
    </row>
    <row r="208" spans="2:8" ht="15">
      <c r="B208" s="32">
        <f t="shared" si="8"/>
        <v>195</v>
      </c>
      <c r="C208" s="38">
        <v>235</v>
      </c>
      <c r="D208" s="40">
        <v>7</v>
      </c>
      <c r="E208" s="100">
        <f t="shared" si="9"/>
        <v>70</v>
      </c>
      <c r="F208" s="29">
        <v>10</v>
      </c>
      <c r="G208" s="69"/>
      <c r="H208" s="3"/>
    </row>
    <row r="209" spans="2:8" ht="15">
      <c r="B209" s="32">
        <f t="shared" si="8"/>
        <v>196</v>
      </c>
      <c r="C209" s="38">
        <v>236</v>
      </c>
      <c r="D209" s="34">
        <v>5.37</v>
      </c>
      <c r="E209" s="100">
        <f t="shared" si="9"/>
        <v>53.7</v>
      </c>
      <c r="F209" s="29">
        <v>10</v>
      </c>
      <c r="G209" s="69"/>
      <c r="H209" s="3"/>
    </row>
    <row r="210" spans="2:8" ht="15">
      <c r="B210" s="32">
        <f t="shared" si="8"/>
        <v>197</v>
      </c>
      <c r="C210" s="38">
        <v>237</v>
      </c>
      <c r="D210" s="37">
        <v>5.49</v>
      </c>
      <c r="E210" s="100">
        <f t="shared" si="9"/>
        <v>54.900000000000006</v>
      </c>
      <c r="F210" s="29">
        <v>10</v>
      </c>
      <c r="G210" s="69"/>
      <c r="H210" s="3"/>
    </row>
    <row r="211" spans="2:8" ht="15">
      <c r="B211" s="32">
        <f t="shared" si="8"/>
        <v>198</v>
      </c>
      <c r="C211" s="38">
        <v>238</v>
      </c>
      <c r="D211" s="37">
        <v>6.21</v>
      </c>
      <c r="E211" s="100">
        <f t="shared" si="9"/>
        <v>62.1</v>
      </c>
      <c r="F211" s="29">
        <v>10</v>
      </c>
      <c r="G211" s="69"/>
      <c r="H211" s="3"/>
    </row>
    <row r="212" spans="2:8" ht="15">
      <c r="B212" s="32">
        <f t="shared" si="8"/>
        <v>199</v>
      </c>
      <c r="C212" s="38">
        <v>239</v>
      </c>
      <c r="D212" s="70">
        <v>5.608</v>
      </c>
      <c r="E212" s="100">
        <f t="shared" si="9"/>
        <v>56.08</v>
      </c>
      <c r="F212" s="29">
        <v>10</v>
      </c>
      <c r="G212" s="69"/>
      <c r="H212" s="3"/>
    </row>
    <row r="213" spans="2:8" ht="15">
      <c r="B213" s="32">
        <f t="shared" si="8"/>
        <v>200</v>
      </c>
      <c r="C213" s="52">
        <v>240</v>
      </c>
      <c r="D213" s="40">
        <v>6.97</v>
      </c>
      <c r="E213" s="100">
        <f t="shared" si="9"/>
        <v>69.7</v>
      </c>
      <c r="F213" s="29">
        <v>10</v>
      </c>
      <c r="G213" s="69"/>
      <c r="H213" s="3"/>
    </row>
    <row r="214" spans="2:8" ht="15">
      <c r="B214" s="32">
        <f t="shared" si="8"/>
        <v>201</v>
      </c>
      <c r="C214" s="38">
        <v>241</v>
      </c>
      <c r="D214" s="34">
        <v>6.41</v>
      </c>
      <c r="E214" s="100">
        <f t="shared" si="9"/>
        <v>64.1</v>
      </c>
      <c r="F214" s="29">
        <v>10</v>
      </c>
      <c r="G214" s="69"/>
      <c r="H214" s="3"/>
    </row>
    <row r="215" spans="2:8" ht="15">
      <c r="B215" s="32">
        <f t="shared" si="8"/>
        <v>202</v>
      </c>
      <c r="C215" s="33">
        <v>242</v>
      </c>
      <c r="D215" s="55">
        <v>5.55</v>
      </c>
      <c r="E215" s="100">
        <f t="shared" si="9"/>
        <v>55.5</v>
      </c>
      <c r="F215" s="29">
        <v>10</v>
      </c>
      <c r="G215" s="69"/>
      <c r="H215" s="3"/>
    </row>
    <row r="216" spans="2:8" ht="15">
      <c r="B216" s="32">
        <f t="shared" si="8"/>
        <v>203</v>
      </c>
      <c r="C216" s="33">
        <v>244</v>
      </c>
      <c r="D216" s="55">
        <v>7.82</v>
      </c>
      <c r="E216" s="100">
        <f t="shared" si="9"/>
        <v>78.2</v>
      </c>
      <c r="F216" s="29">
        <v>10</v>
      </c>
      <c r="G216" s="69"/>
      <c r="H216" s="3"/>
    </row>
    <row r="217" spans="2:8" ht="15">
      <c r="B217" s="32">
        <f t="shared" si="8"/>
        <v>204</v>
      </c>
      <c r="C217" s="38" t="s">
        <v>11</v>
      </c>
      <c r="D217" s="55">
        <f>4.02+5.13</f>
        <v>9.149999999999999</v>
      </c>
      <c r="E217" s="100">
        <f t="shared" si="9"/>
        <v>91.49999999999999</v>
      </c>
      <c r="F217" s="29">
        <v>10</v>
      </c>
      <c r="G217" s="69"/>
      <c r="H217" s="3"/>
    </row>
    <row r="218" spans="2:8" ht="15">
      <c r="B218" s="32">
        <f t="shared" si="8"/>
        <v>205</v>
      </c>
      <c r="C218" s="66">
        <v>246</v>
      </c>
      <c r="D218" s="55">
        <v>4</v>
      </c>
      <c r="E218" s="100">
        <f t="shared" si="9"/>
        <v>40</v>
      </c>
      <c r="F218" s="29">
        <v>10</v>
      </c>
      <c r="G218" s="69"/>
      <c r="H218" s="3"/>
    </row>
    <row r="219" spans="2:8" ht="15">
      <c r="B219" s="32">
        <f t="shared" si="8"/>
        <v>206</v>
      </c>
      <c r="C219" s="38">
        <v>247</v>
      </c>
      <c r="D219" s="71">
        <v>6.85</v>
      </c>
      <c r="E219" s="100">
        <f t="shared" si="9"/>
        <v>68.5</v>
      </c>
      <c r="F219" s="29">
        <v>10</v>
      </c>
      <c r="G219" s="69"/>
      <c r="H219" s="3"/>
    </row>
    <row r="220" spans="2:8" ht="15">
      <c r="B220" s="32">
        <f t="shared" si="8"/>
        <v>207</v>
      </c>
      <c r="C220" s="38">
        <v>249</v>
      </c>
      <c r="D220" s="55">
        <v>4.38</v>
      </c>
      <c r="E220" s="100">
        <f t="shared" si="9"/>
        <v>43.8</v>
      </c>
      <c r="F220" s="29">
        <v>10</v>
      </c>
      <c r="G220" s="69"/>
      <c r="H220" s="3"/>
    </row>
    <row r="221" spans="2:8" ht="15">
      <c r="B221" s="32">
        <f t="shared" si="8"/>
        <v>208</v>
      </c>
      <c r="C221" s="38">
        <v>250</v>
      </c>
      <c r="D221" s="55">
        <v>3.93</v>
      </c>
      <c r="E221" s="100">
        <f t="shared" si="9"/>
        <v>39.300000000000004</v>
      </c>
      <c r="F221" s="29">
        <v>10</v>
      </c>
      <c r="G221" s="69"/>
      <c r="H221" s="3"/>
    </row>
    <row r="222" spans="2:8" ht="15">
      <c r="B222" s="32">
        <f t="shared" si="8"/>
        <v>209</v>
      </c>
      <c r="C222" s="38">
        <v>251</v>
      </c>
      <c r="D222" s="55">
        <v>4.02</v>
      </c>
      <c r="E222" s="100">
        <f t="shared" si="9"/>
        <v>40.199999999999996</v>
      </c>
      <c r="F222" s="29">
        <v>10</v>
      </c>
      <c r="G222" s="69"/>
      <c r="H222" s="3"/>
    </row>
    <row r="223" spans="2:8" ht="15">
      <c r="B223" s="32">
        <f t="shared" si="8"/>
        <v>210</v>
      </c>
      <c r="C223" s="38" t="s">
        <v>12</v>
      </c>
      <c r="D223" s="71">
        <v>13.06</v>
      </c>
      <c r="E223" s="100">
        <f t="shared" si="9"/>
        <v>130.6</v>
      </c>
      <c r="F223" s="29">
        <v>10</v>
      </c>
      <c r="G223" s="69"/>
      <c r="H223" s="3"/>
    </row>
    <row r="224" spans="2:8" ht="18.75" customHeight="1">
      <c r="B224" s="32">
        <f t="shared" si="8"/>
        <v>211</v>
      </c>
      <c r="C224" s="38">
        <v>253</v>
      </c>
      <c r="D224" s="55">
        <v>2.94</v>
      </c>
      <c r="E224" s="100">
        <f t="shared" si="9"/>
        <v>29.4</v>
      </c>
      <c r="F224" s="29">
        <v>10</v>
      </c>
      <c r="G224" s="69"/>
      <c r="H224" s="3"/>
    </row>
    <row r="225" spans="2:8" ht="15">
      <c r="B225" s="32">
        <f t="shared" si="8"/>
        <v>212</v>
      </c>
      <c r="C225" s="33">
        <v>254</v>
      </c>
      <c r="D225" s="55">
        <v>3.77</v>
      </c>
      <c r="E225" s="100">
        <f t="shared" si="9"/>
        <v>37.7</v>
      </c>
      <c r="F225" s="29">
        <v>10</v>
      </c>
      <c r="G225" s="69"/>
      <c r="H225" s="3"/>
    </row>
    <row r="226" spans="2:8" ht="15">
      <c r="B226" s="32">
        <f t="shared" si="8"/>
        <v>213</v>
      </c>
      <c r="C226" s="33">
        <v>255</v>
      </c>
      <c r="D226" s="55">
        <v>6.08</v>
      </c>
      <c r="E226" s="100">
        <f t="shared" si="9"/>
        <v>60.8</v>
      </c>
      <c r="F226" s="29">
        <v>10</v>
      </c>
      <c r="G226" s="69"/>
      <c r="H226" s="3"/>
    </row>
    <row r="227" spans="2:8" ht="15">
      <c r="B227" s="32">
        <f t="shared" si="8"/>
        <v>214</v>
      </c>
      <c r="C227" s="33">
        <v>256</v>
      </c>
      <c r="D227" s="55">
        <v>6.5</v>
      </c>
      <c r="E227" s="100">
        <f t="shared" si="9"/>
        <v>65</v>
      </c>
      <c r="F227" s="29">
        <v>10</v>
      </c>
      <c r="G227" s="69"/>
      <c r="H227" s="3"/>
    </row>
    <row r="228" spans="2:8" ht="15">
      <c r="B228" s="32">
        <f t="shared" si="8"/>
        <v>215</v>
      </c>
      <c r="C228" s="72" t="s">
        <v>13</v>
      </c>
      <c r="D228" s="71">
        <f>3.98+2.92</f>
        <v>6.9</v>
      </c>
      <c r="E228" s="100">
        <f t="shared" si="9"/>
        <v>69</v>
      </c>
      <c r="F228" s="29">
        <v>10</v>
      </c>
      <c r="G228" s="69"/>
      <c r="H228" s="3"/>
    </row>
    <row r="229" spans="2:8" ht="15">
      <c r="B229" s="32">
        <f t="shared" si="8"/>
        <v>216</v>
      </c>
      <c r="C229" s="38">
        <v>259</v>
      </c>
      <c r="D229" s="73">
        <v>3.88</v>
      </c>
      <c r="E229" s="100">
        <f t="shared" si="9"/>
        <v>38.8</v>
      </c>
      <c r="F229" s="29">
        <v>10</v>
      </c>
      <c r="G229" s="69"/>
      <c r="H229" s="3"/>
    </row>
    <row r="230" spans="2:8" ht="15">
      <c r="B230" s="32">
        <f t="shared" si="8"/>
        <v>217</v>
      </c>
      <c r="C230" s="38" t="s">
        <v>45</v>
      </c>
      <c r="D230" s="55">
        <f>6.7+3.84</f>
        <v>10.54</v>
      </c>
      <c r="E230" s="100">
        <f t="shared" si="9"/>
        <v>105.39999999999999</v>
      </c>
      <c r="F230" s="29">
        <v>10</v>
      </c>
      <c r="G230" s="69"/>
      <c r="H230" s="3"/>
    </row>
    <row r="231" spans="2:8" ht="15">
      <c r="B231" s="32">
        <f t="shared" si="8"/>
        <v>218</v>
      </c>
      <c r="C231" s="74">
        <v>261</v>
      </c>
      <c r="D231" s="73"/>
      <c r="E231" s="100">
        <f t="shared" si="9"/>
        <v>0</v>
      </c>
      <c r="F231" s="29">
        <v>10</v>
      </c>
      <c r="G231" s="69"/>
      <c r="H231" s="3"/>
    </row>
    <row r="232" spans="2:8" ht="15">
      <c r="B232" s="32">
        <f t="shared" si="8"/>
        <v>219</v>
      </c>
      <c r="C232" s="36">
        <v>262</v>
      </c>
      <c r="D232" s="55">
        <v>4.26</v>
      </c>
      <c r="E232" s="100">
        <f t="shared" si="9"/>
        <v>42.599999999999994</v>
      </c>
      <c r="F232" s="29">
        <v>10</v>
      </c>
      <c r="G232" s="69"/>
      <c r="H232" s="3"/>
    </row>
    <row r="233" spans="2:8" ht="15">
      <c r="B233" s="32">
        <f t="shared" si="8"/>
        <v>220</v>
      </c>
      <c r="C233" s="38">
        <v>263</v>
      </c>
      <c r="D233" s="55">
        <v>4.04</v>
      </c>
      <c r="E233" s="100">
        <f t="shared" si="9"/>
        <v>40.4</v>
      </c>
      <c r="F233" s="29">
        <v>10</v>
      </c>
      <c r="G233" s="69"/>
      <c r="H233" s="3"/>
    </row>
    <row r="234" spans="2:8" ht="15">
      <c r="B234" s="32">
        <f t="shared" si="8"/>
        <v>221</v>
      </c>
      <c r="C234" s="38">
        <v>265</v>
      </c>
      <c r="D234" s="55">
        <v>5.53</v>
      </c>
      <c r="E234" s="100">
        <f t="shared" si="9"/>
        <v>55.300000000000004</v>
      </c>
      <c r="F234" s="29">
        <v>10</v>
      </c>
      <c r="G234" s="69"/>
      <c r="H234" s="3"/>
    </row>
    <row r="235" spans="2:8" ht="15">
      <c r="B235" s="32">
        <f t="shared" si="8"/>
        <v>222</v>
      </c>
      <c r="C235" s="42" t="s">
        <v>31</v>
      </c>
      <c r="D235" s="55">
        <f>4.05+4.39</f>
        <v>8.44</v>
      </c>
      <c r="E235" s="100">
        <f t="shared" si="9"/>
        <v>84.39999999999999</v>
      </c>
      <c r="F235" s="29">
        <v>10</v>
      </c>
      <c r="G235" s="69"/>
      <c r="H235" s="3"/>
    </row>
    <row r="236" spans="2:8" ht="15" hidden="1">
      <c r="B236" s="32">
        <f t="shared" si="8"/>
        <v>223</v>
      </c>
      <c r="C236" s="38" t="s">
        <v>30</v>
      </c>
      <c r="D236" s="55">
        <f>5.49+6.04</f>
        <v>11.530000000000001</v>
      </c>
      <c r="E236" s="100">
        <f t="shared" si="9"/>
        <v>115.30000000000001</v>
      </c>
      <c r="F236" s="29">
        <v>10</v>
      </c>
      <c r="G236" s="69"/>
      <c r="H236" s="3"/>
    </row>
    <row r="237" spans="2:8" ht="15">
      <c r="B237" s="32">
        <f t="shared" si="8"/>
        <v>224</v>
      </c>
      <c r="C237" s="38">
        <v>268</v>
      </c>
      <c r="D237" s="55">
        <v>5.88</v>
      </c>
      <c r="E237" s="100">
        <f t="shared" si="9"/>
        <v>58.8</v>
      </c>
      <c r="F237" s="29">
        <v>10</v>
      </c>
      <c r="G237" s="69"/>
      <c r="H237" s="3"/>
    </row>
    <row r="238" spans="2:8" ht="15">
      <c r="B238" s="32">
        <f t="shared" si="8"/>
        <v>225</v>
      </c>
      <c r="C238" s="38">
        <v>269</v>
      </c>
      <c r="D238" s="71">
        <v>3.64</v>
      </c>
      <c r="E238" s="100">
        <f t="shared" si="9"/>
        <v>36.4</v>
      </c>
      <c r="F238" s="29">
        <v>10</v>
      </c>
      <c r="G238" s="69"/>
      <c r="H238" s="3"/>
    </row>
    <row r="239" spans="2:8" ht="15">
      <c r="B239" s="32">
        <f t="shared" si="8"/>
        <v>226</v>
      </c>
      <c r="C239" s="38" t="s">
        <v>50</v>
      </c>
      <c r="D239" s="55">
        <f>4.04+3.79</f>
        <v>7.83</v>
      </c>
      <c r="E239" s="100">
        <f t="shared" si="9"/>
        <v>78.3</v>
      </c>
      <c r="F239" s="29">
        <v>10</v>
      </c>
      <c r="G239" s="69"/>
      <c r="H239" s="3"/>
    </row>
    <row r="240" spans="2:8" ht="15">
      <c r="B240" s="32">
        <f aca="true" t="shared" si="10" ref="B240:B267">+B239+1</f>
        <v>227</v>
      </c>
      <c r="C240" s="38">
        <v>271</v>
      </c>
      <c r="D240" s="55">
        <v>4.39</v>
      </c>
      <c r="E240" s="100">
        <f t="shared" si="9"/>
        <v>43.9</v>
      </c>
      <c r="F240" s="29">
        <v>10</v>
      </c>
      <c r="G240" s="69"/>
      <c r="H240" s="3"/>
    </row>
    <row r="241" spans="2:8" ht="15">
      <c r="B241" s="32">
        <f t="shared" si="10"/>
        <v>228</v>
      </c>
      <c r="C241" s="38">
        <v>272</v>
      </c>
      <c r="D241" s="55">
        <v>4.34</v>
      </c>
      <c r="E241" s="100">
        <f t="shared" si="9"/>
        <v>43.4</v>
      </c>
      <c r="F241" s="29">
        <v>10</v>
      </c>
      <c r="G241" s="69"/>
      <c r="H241" s="3"/>
    </row>
    <row r="242" spans="2:8" ht="15">
      <c r="B242" s="32">
        <f t="shared" si="10"/>
        <v>229</v>
      </c>
      <c r="C242" s="33">
        <v>274</v>
      </c>
      <c r="D242" s="34">
        <v>4.01</v>
      </c>
      <c r="E242" s="100">
        <f t="shared" si="9"/>
        <v>40.099999999999994</v>
      </c>
      <c r="F242" s="29">
        <v>10</v>
      </c>
      <c r="G242" s="69"/>
      <c r="H242" s="3"/>
    </row>
    <row r="243" spans="2:8" ht="15">
      <c r="B243" s="32">
        <f t="shared" si="10"/>
        <v>230</v>
      </c>
      <c r="C243" s="38">
        <v>275</v>
      </c>
      <c r="D243" s="34">
        <v>4.3</v>
      </c>
      <c r="E243" s="100">
        <f t="shared" si="9"/>
        <v>43</v>
      </c>
      <c r="F243" s="29">
        <v>10</v>
      </c>
      <c r="G243" s="69"/>
      <c r="H243" s="3"/>
    </row>
    <row r="244" spans="2:8" ht="15">
      <c r="B244" s="32">
        <f t="shared" si="10"/>
        <v>231</v>
      </c>
      <c r="C244" s="75" t="s">
        <v>39</v>
      </c>
      <c r="D244" s="34">
        <f>24.32+3.99</f>
        <v>28.310000000000002</v>
      </c>
      <c r="E244" s="100">
        <f t="shared" si="9"/>
        <v>283.1</v>
      </c>
      <c r="F244" s="29">
        <v>10</v>
      </c>
      <c r="G244" s="69"/>
      <c r="H244" s="3"/>
    </row>
    <row r="245" spans="2:8" ht="15">
      <c r="B245" s="32">
        <f t="shared" si="10"/>
        <v>232</v>
      </c>
      <c r="C245" s="38" t="s">
        <v>14</v>
      </c>
      <c r="D245" s="34">
        <v>8.17</v>
      </c>
      <c r="E245" s="100">
        <f t="shared" si="9"/>
        <v>81.7</v>
      </c>
      <c r="F245" s="29">
        <v>10</v>
      </c>
      <c r="G245" s="69"/>
      <c r="H245" s="3"/>
    </row>
    <row r="246" spans="2:8" ht="15">
      <c r="B246" s="32">
        <f t="shared" si="10"/>
        <v>233</v>
      </c>
      <c r="C246" s="38">
        <v>282</v>
      </c>
      <c r="D246" s="34">
        <v>4.77</v>
      </c>
      <c r="E246" s="100">
        <f t="shared" si="9"/>
        <v>47.699999999999996</v>
      </c>
      <c r="F246" s="29">
        <v>10</v>
      </c>
      <c r="G246" s="69"/>
      <c r="H246" s="3"/>
    </row>
    <row r="247" spans="2:8" ht="15">
      <c r="B247" s="32">
        <f t="shared" si="10"/>
        <v>234</v>
      </c>
      <c r="C247" s="38">
        <v>283</v>
      </c>
      <c r="D247" s="37">
        <v>3.97</v>
      </c>
      <c r="E247" s="100">
        <f t="shared" si="9"/>
        <v>39.7</v>
      </c>
      <c r="F247" s="29">
        <v>10</v>
      </c>
      <c r="G247" s="69"/>
      <c r="H247" s="3"/>
    </row>
    <row r="248" spans="2:8" ht="15">
      <c r="B248" s="32">
        <f t="shared" si="10"/>
        <v>235</v>
      </c>
      <c r="C248" s="38">
        <v>284</v>
      </c>
      <c r="D248" s="34">
        <v>4.13</v>
      </c>
      <c r="E248" s="100">
        <f t="shared" si="9"/>
        <v>41.3</v>
      </c>
      <c r="F248" s="29">
        <v>10</v>
      </c>
      <c r="G248" s="69"/>
      <c r="H248" s="3"/>
    </row>
    <row r="249" spans="2:8" ht="15">
      <c r="B249" s="32">
        <f t="shared" si="10"/>
        <v>236</v>
      </c>
      <c r="C249" s="38">
        <v>286</v>
      </c>
      <c r="D249" s="34">
        <v>2.15</v>
      </c>
      <c r="E249" s="100">
        <f t="shared" si="9"/>
        <v>21.5</v>
      </c>
      <c r="F249" s="29">
        <v>10</v>
      </c>
      <c r="G249" s="69"/>
      <c r="H249" s="3"/>
    </row>
    <row r="250" spans="2:8" ht="15">
      <c r="B250" s="32">
        <f t="shared" si="10"/>
        <v>237</v>
      </c>
      <c r="C250" s="38">
        <v>287</v>
      </c>
      <c r="D250" s="34">
        <v>4.25</v>
      </c>
      <c r="E250" s="100">
        <f t="shared" si="9"/>
        <v>42.5</v>
      </c>
      <c r="F250" s="29">
        <v>10</v>
      </c>
      <c r="G250" s="69"/>
      <c r="H250" s="3"/>
    </row>
    <row r="251" spans="2:8" ht="15">
      <c r="B251" s="32">
        <f t="shared" si="10"/>
        <v>238</v>
      </c>
      <c r="C251" s="38">
        <v>288</v>
      </c>
      <c r="D251" s="34">
        <v>4.12</v>
      </c>
      <c r="E251" s="100">
        <f t="shared" si="9"/>
        <v>41.2</v>
      </c>
      <c r="F251" s="29">
        <v>10</v>
      </c>
      <c r="G251" s="69"/>
      <c r="H251" s="3"/>
    </row>
    <row r="252" spans="2:8" ht="15">
      <c r="B252" s="32">
        <f t="shared" si="10"/>
        <v>239</v>
      </c>
      <c r="C252" s="38">
        <v>289</v>
      </c>
      <c r="D252" s="39">
        <v>4.16</v>
      </c>
      <c r="E252" s="100">
        <f t="shared" si="9"/>
        <v>41.6</v>
      </c>
      <c r="F252" s="29">
        <v>10</v>
      </c>
      <c r="G252" s="69"/>
      <c r="H252" s="3"/>
    </row>
    <row r="253" spans="2:8" ht="15">
      <c r="B253" s="32">
        <f t="shared" si="10"/>
        <v>240</v>
      </c>
      <c r="C253" s="38">
        <v>290</v>
      </c>
      <c r="D253" s="34">
        <v>4.2</v>
      </c>
      <c r="E253" s="100">
        <f t="shared" si="9"/>
        <v>42</v>
      </c>
      <c r="F253" s="29">
        <v>10</v>
      </c>
      <c r="G253" s="69"/>
      <c r="H253" s="3"/>
    </row>
    <row r="254" spans="2:8" ht="15">
      <c r="B254" s="32">
        <f t="shared" si="10"/>
        <v>241</v>
      </c>
      <c r="C254" s="38">
        <v>291</v>
      </c>
      <c r="D254" s="34">
        <v>4.43</v>
      </c>
      <c r="E254" s="100">
        <f t="shared" si="9"/>
        <v>44.3</v>
      </c>
      <c r="F254" s="29">
        <v>10</v>
      </c>
      <c r="G254" s="69"/>
      <c r="H254" s="3"/>
    </row>
    <row r="255" spans="2:8" ht="15">
      <c r="B255" s="32">
        <f t="shared" si="10"/>
        <v>242</v>
      </c>
      <c r="C255" s="38">
        <v>292</v>
      </c>
      <c r="D255" s="34">
        <v>3.9</v>
      </c>
      <c r="E255" s="100">
        <f t="shared" si="9"/>
        <v>39</v>
      </c>
      <c r="F255" s="29">
        <v>10</v>
      </c>
      <c r="G255" s="69"/>
      <c r="H255" s="3"/>
    </row>
    <row r="256" spans="2:8" ht="15">
      <c r="B256" s="32">
        <f t="shared" si="10"/>
        <v>243</v>
      </c>
      <c r="C256" s="38">
        <v>293</v>
      </c>
      <c r="D256" s="34">
        <v>3.6</v>
      </c>
      <c r="E256" s="100">
        <f t="shared" si="9"/>
        <v>36</v>
      </c>
      <c r="F256" s="29">
        <v>10</v>
      </c>
      <c r="G256" s="69"/>
      <c r="H256" s="3"/>
    </row>
    <row r="257" spans="2:8" ht="15">
      <c r="B257" s="32">
        <f t="shared" si="10"/>
        <v>244</v>
      </c>
      <c r="C257" s="38">
        <v>294</v>
      </c>
      <c r="D257" s="34">
        <v>3.89</v>
      </c>
      <c r="E257" s="100">
        <f t="shared" si="9"/>
        <v>38.9</v>
      </c>
      <c r="F257" s="29">
        <v>10</v>
      </c>
      <c r="G257" s="69"/>
      <c r="H257" s="3"/>
    </row>
    <row r="258" spans="2:8" ht="15">
      <c r="B258" s="32">
        <f t="shared" si="10"/>
        <v>245</v>
      </c>
      <c r="C258" s="38">
        <v>295</v>
      </c>
      <c r="D258" s="34">
        <v>4.29</v>
      </c>
      <c r="E258" s="100">
        <f t="shared" si="9"/>
        <v>42.9</v>
      </c>
      <c r="F258" s="29">
        <v>10</v>
      </c>
      <c r="G258" s="69"/>
      <c r="H258" s="3"/>
    </row>
    <row r="259" spans="2:8" ht="15">
      <c r="B259" s="32">
        <f t="shared" si="10"/>
        <v>246</v>
      </c>
      <c r="C259" s="38">
        <v>296</v>
      </c>
      <c r="D259" s="34">
        <v>4.23</v>
      </c>
      <c r="E259" s="100">
        <f t="shared" si="9"/>
        <v>42.300000000000004</v>
      </c>
      <c r="F259" s="29">
        <v>10</v>
      </c>
      <c r="G259" s="69"/>
      <c r="H259" s="3"/>
    </row>
    <row r="260" spans="2:8" ht="15">
      <c r="B260" s="32">
        <f t="shared" si="10"/>
        <v>247</v>
      </c>
      <c r="C260" s="38">
        <v>297</v>
      </c>
      <c r="D260" s="37">
        <v>4.17</v>
      </c>
      <c r="E260" s="100">
        <f t="shared" si="9"/>
        <v>41.7</v>
      </c>
      <c r="F260" s="29">
        <v>10</v>
      </c>
      <c r="G260" s="69"/>
      <c r="H260" s="3"/>
    </row>
    <row r="261" spans="2:9" ht="15">
      <c r="B261" s="32">
        <f t="shared" si="10"/>
        <v>248</v>
      </c>
      <c r="C261" s="38">
        <v>298</v>
      </c>
      <c r="D261" s="34">
        <v>4.16</v>
      </c>
      <c r="E261" s="100">
        <f t="shared" si="9"/>
        <v>41.6</v>
      </c>
      <c r="F261" s="29">
        <v>10</v>
      </c>
      <c r="G261" s="76">
        <v>51.6</v>
      </c>
      <c r="H261" s="3"/>
      <c r="I261" s="3" t="s">
        <v>65</v>
      </c>
    </row>
    <row r="262" spans="2:8" ht="15">
      <c r="B262" s="32">
        <f t="shared" si="10"/>
        <v>249</v>
      </c>
      <c r="C262" s="38">
        <v>299</v>
      </c>
      <c r="D262" s="34">
        <v>3.28</v>
      </c>
      <c r="E262" s="100">
        <f t="shared" si="9"/>
        <v>32.8</v>
      </c>
      <c r="F262" s="29">
        <v>10</v>
      </c>
      <c r="G262" s="69"/>
      <c r="H262" s="3"/>
    </row>
    <row r="263" spans="2:8" ht="15">
      <c r="B263" s="32">
        <f t="shared" si="10"/>
        <v>250</v>
      </c>
      <c r="C263" s="38">
        <v>300</v>
      </c>
      <c r="D263" s="34">
        <v>3.58</v>
      </c>
      <c r="E263" s="100">
        <f t="shared" si="9"/>
        <v>35.8</v>
      </c>
      <c r="F263" s="29">
        <v>10</v>
      </c>
      <c r="G263" s="69"/>
      <c r="H263" s="3"/>
    </row>
    <row r="264" spans="2:8" ht="15">
      <c r="B264" s="32">
        <f t="shared" si="10"/>
        <v>251</v>
      </c>
      <c r="C264" s="38">
        <v>301</v>
      </c>
      <c r="D264" s="62">
        <f>3.78</f>
        <v>3.78</v>
      </c>
      <c r="E264" s="100">
        <f t="shared" si="9"/>
        <v>37.8</v>
      </c>
      <c r="F264" s="29">
        <v>10</v>
      </c>
      <c r="G264" s="69"/>
      <c r="H264" s="3"/>
    </row>
    <row r="265" spans="2:8" ht="15">
      <c r="B265" s="32">
        <f t="shared" si="10"/>
        <v>252</v>
      </c>
      <c r="C265" s="38" t="s">
        <v>32</v>
      </c>
      <c r="D265" s="49">
        <v>7.18</v>
      </c>
      <c r="E265" s="100">
        <f aca="true" t="shared" si="11" ref="E265:E328">+D265*$E$4</f>
        <v>71.8</v>
      </c>
      <c r="F265" s="29">
        <v>10</v>
      </c>
      <c r="G265" s="69"/>
      <c r="H265" s="3"/>
    </row>
    <row r="266" spans="2:8" ht="15">
      <c r="B266" s="32">
        <f t="shared" si="10"/>
        <v>253</v>
      </c>
      <c r="C266" s="38">
        <v>304</v>
      </c>
      <c r="D266" s="40">
        <v>3.78</v>
      </c>
      <c r="E266" s="100">
        <f t="shared" si="11"/>
        <v>37.8</v>
      </c>
      <c r="F266" s="29">
        <v>10</v>
      </c>
      <c r="G266" s="69"/>
      <c r="H266" s="3"/>
    </row>
    <row r="267" spans="2:9" ht="15">
      <c r="B267" s="32">
        <f t="shared" si="10"/>
        <v>254</v>
      </c>
      <c r="C267" s="38">
        <v>305</v>
      </c>
      <c r="D267" s="40">
        <v>3.65</v>
      </c>
      <c r="E267" s="100">
        <f t="shared" si="11"/>
        <v>36.5</v>
      </c>
      <c r="F267" s="29">
        <v>10</v>
      </c>
      <c r="G267" s="77">
        <v>46.5</v>
      </c>
      <c r="H267" s="3"/>
      <c r="I267" s="3" t="s">
        <v>66</v>
      </c>
    </row>
    <row r="268" spans="2:8" ht="15">
      <c r="B268" s="32">
        <f>+B266+1</f>
        <v>254</v>
      </c>
      <c r="C268" s="38">
        <v>306</v>
      </c>
      <c r="D268" s="34">
        <v>5.32</v>
      </c>
      <c r="E268" s="100">
        <f t="shared" si="11"/>
        <v>53.2</v>
      </c>
      <c r="F268" s="29">
        <v>10</v>
      </c>
      <c r="G268" s="69"/>
      <c r="H268" s="3"/>
    </row>
    <row r="269" spans="2:8" ht="15">
      <c r="B269" s="32">
        <f aca="true" t="shared" si="12" ref="B269:B332">+B268+1</f>
        <v>255</v>
      </c>
      <c r="C269" s="38">
        <v>307</v>
      </c>
      <c r="D269" s="34">
        <v>4.09</v>
      </c>
      <c r="E269" s="100">
        <f t="shared" si="11"/>
        <v>40.9</v>
      </c>
      <c r="F269" s="29">
        <v>10</v>
      </c>
      <c r="G269" s="69"/>
      <c r="H269" s="3"/>
    </row>
    <row r="270" spans="2:8" ht="15">
      <c r="B270" s="32">
        <f t="shared" si="12"/>
        <v>256</v>
      </c>
      <c r="C270" s="38">
        <v>308</v>
      </c>
      <c r="D270" s="34">
        <v>4.19</v>
      </c>
      <c r="E270" s="100">
        <f t="shared" si="11"/>
        <v>41.900000000000006</v>
      </c>
      <c r="F270" s="29">
        <v>10</v>
      </c>
      <c r="G270" s="69"/>
      <c r="H270" s="3"/>
    </row>
    <row r="271" spans="2:8" ht="15">
      <c r="B271" s="32">
        <f t="shared" si="12"/>
        <v>257</v>
      </c>
      <c r="C271" s="38">
        <v>309</v>
      </c>
      <c r="D271" s="39">
        <v>5.13</v>
      </c>
      <c r="E271" s="100">
        <f t="shared" si="11"/>
        <v>51.3</v>
      </c>
      <c r="F271" s="29">
        <v>10</v>
      </c>
      <c r="G271" s="69"/>
      <c r="H271" s="3"/>
    </row>
    <row r="272" spans="2:8" ht="15">
      <c r="B272" s="32">
        <f t="shared" si="12"/>
        <v>258</v>
      </c>
      <c r="C272" s="38">
        <v>310</v>
      </c>
      <c r="D272" s="34">
        <v>4.28</v>
      </c>
      <c r="E272" s="100">
        <f t="shared" si="11"/>
        <v>42.800000000000004</v>
      </c>
      <c r="F272" s="29">
        <v>10</v>
      </c>
      <c r="G272" s="69"/>
      <c r="H272" s="3"/>
    </row>
    <row r="273" spans="2:8" ht="15">
      <c r="B273" s="32">
        <f t="shared" si="12"/>
        <v>259</v>
      </c>
      <c r="C273" s="38" t="s">
        <v>48</v>
      </c>
      <c r="D273" s="34">
        <f>4.22+5.68</f>
        <v>9.899999999999999</v>
      </c>
      <c r="E273" s="100">
        <f t="shared" si="11"/>
        <v>98.99999999999999</v>
      </c>
      <c r="F273" s="29">
        <v>10</v>
      </c>
      <c r="G273" s="69"/>
      <c r="H273" s="3"/>
    </row>
    <row r="274" spans="2:8" ht="15">
      <c r="B274" s="32">
        <f t="shared" si="12"/>
        <v>260</v>
      </c>
      <c r="C274" s="33">
        <v>312</v>
      </c>
      <c r="D274" s="34">
        <v>4.5</v>
      </c>
      <c r="E274" s="100">
        <f t="shared" si="11"/>
        <v>45</v>
      </c>
      <c r="F274" s="29">
        <v>10</v>
      </c>
      <c r="G274" s="69"/>
      <c r="H274" s="3"/>
    </row>
    <row r="275" spans="2:8" ht="15">
      <c r="B275" s="32">
        <f t="shared" si="12"/>
        <v>261</v>
      </c>
      <c r="C275" s="33">
        <v>313</v>
      </c>
      <c r="D275" s="34">
        <v>4.32</v>
      </c>
      <c r="E275" s="100">
        <f t="shared" si="11"/>
        <v>43.2</v>
      </c>
      <c r="F275" s="29">
        <v>10</v>
      </c>
      <c r="G275" s="69"/>
      <c r="H275" s="3"/>
    </row>
    <row r="276" spans="2:8" ht="15">
      <c r="B276" s="32">
        <f t="shared" si="12"/>
        <v>262</v>
      </c>
      <c r="C276" s="33">
        <v>314</v>
      </c>
      <c r="D276" s="34">
        <v>3.8</v>
      </c>
      <c r="E276" s="100">
        <f t="shared" si="11"/>
        <v>38</v>
      </c>
      <c r="F276" s="29">
        <v>10</v>
      </c>
      <c r="G276" s="69"/>
      <c r="H276" s="3"/>
    </row>
    <row r="277" spans="2:8" ht="15">
      <c r="B277" s="32">
        <f t="shared" si="12"/>
        <v>263</v>
      </c>
      <c r="C277" s="33">
        <v>315</v>
      </c>
      <c r="D277" s="34">
        <v>4.55</v>
      </c>
      <c r="E277" s="100">
        <f t="shared" si="11"/>
        <v>45.5</v>
      </c>
      <c r="F277" s="29">
        <v>10</v>
      </c>
      <c r="G277" s="69"/>
      <c r="H277" s="3"/>
    </row>
    <row r="278" spans="2:8" ht="15">
      <c r="B278" s="32">
        <f t="shared" si="12"/>
        <v>264</v>
      </c>
      <c r="C278" s="38">
        <v>316</v>
      </c>
      <c r="D278" s="34">
        <v>4.05</v>
      </c>
      <c r="E278" s="100">
        <f t="shared" si="11"/>
        <v>40.5</v>
      </c>
      <c r="F278" s="29">
        <v>10</v>
      </c>
      <c r="G278" s="69"/>
      <c r="H278" s="3"/>
    </row>
    <row r="279" spans="2:8" ht="15">
      <c r="B279" s="32">
        <f t="shared" si="12"/>
        <v>265</v>
      </c>
      <c r="C279" s="38">
        <v>317</v>
      </c>
      <c r="D279" s="78">
        <v>4.19</v>
      </c>
      <c r="E279" s="100">
        <f t="shared" si="11"/>
        <v>41.900000000000006</v>
      </c>
      <c r="F279" s="29">
        <v>10</v>
      </c>
      <c r="G279" s="69"/>
      <c r="H279" s="3"/>
    </row>
    <row r="280" spans="2:8" ht="15">
      <c r="B280" s="32">
        <f t="shared" si="12"/>
        <v>266</v>
      </c>
      <c r="C280" s="38">
        <v>318</v>
      </c>
      <c r="D280" s="34">
        <v>4.89</v>
      </c>
      <c r="E280" s="100">
        <f t="shared" si="11"/>
        <v>48.9</v>
      </c>
      <c r="F280" s="29">
        <v>10</v>
      </c>
      <c r="G280" s="69"/>
      <c r="H280" s="3"/>
    </row>
    <row r="281" spans="2:9" ht="15">
      <c r="B281" s="32">
        <f t="shared" si="12"/>
        <v>267</v>
      </c>
      <c r="C281" s="38">
        <v>319</v>
      </c>
      <c r="D281" s="40">
        <v>4.56</v>
      </c>
      <c r="E281" s="100">
        <f t="shared" si="11"/>
        <v>45.599999999999994</v>
      </c>
      <c r="F281" s="29">
        <v>10</v>
      </c>
      <c r="G281" s="69"/>
      <c r="H281" s="3"/>
      <c r="I281" s="3"/>
    </row>
    <row r="282" spans="2:8" ht="15">
      <c r="B282" s="32">
        <f t="shared" si="12"/>
        <v>268</v>
      </c>
      <c r="C282" s="38">
        <v>320</v>
      </c>
      <c r="D282" s="34">
        <v>4.6</v>
      </c>
      <c r="E282" s="100">
        <f t="shared" si="11"/>
        <v>46</v>
      </c>
      <c r="F282" s="29">
        <v>10</v>
      </c>
      <c r="G282" s="69"/>
      <c r="H282" s="3"/>
    </row>
    <row r="283" spans="2:8" ht="15">
      <c r="B283" s="32">
        <f t="shared" si="12"/>
        <v>269</v>
      </c>
      <c r="C283" s="38">
        <v>321</v>
      </c>
      <c r="D283" s="34">
        <v>5.06</v>
      </c>
      <c r="E283" s="100">
        <f t="shared" si="11"/>
        <v>50.599999999999994</v>
      </c>
      <c r="F283" s="29">
        <v>10</v>
      </c>
      <c r="G283" s="69"/>
      <c r="H283" s="3"/>
    </row>
    <row r="284" spans="2:8" ht="15">
      <c r="B284" s="32">
        <f t="shared" si="12"/>
        <v>270</v>
      </c>
      <c r="C284" s="38">
        <v>322</v>
      </c>
      <c r="D284" s="34">
        <v>6.45</v>
      </c>
      <c r="E284" s="100">
        <f t="shared" si="11"/>
        <v>64.5</v>
      </c>
      <c r="F284" s="29">
        <v>10</v>
      </c>
      <c r="G284" s="69"/>
      <c r="H284" s="3"/>
    </row>
    <row r="285" spans="2:8" ht="15">
      <c r="B285" s="32">
        <f t="shared" si="12"/>
        <v>271</v>
      </c>
      <c r="C285" s="38">
        <v>323</v>
      </c>
      <c r="D285" s="34">
        <v>7.06</v>
      </c>
      <c r="E285" s="100">
        <f t="shared" si="11"/>
        <v>70.6</v>
      </c>
      <c r="F285" s="29">
        <v>10</v>
      </c>
      <c r="G285" s="69"/>
      <c r="H285" s="3"/>
    </row>
    <row r="286" spans="2:9" ht="15">
      <c r="B286" s="32">
        <f t="shared" si="12"/>
        <v>272</v>
      </c>
      <c r="C286" s="38">
        <v>324</v>
      </c>
      <c r="D286" s="37">
        <v>4.8</v>
      </c>
      <c r="E286" s="100">
        <f t="shared" si="11"/>
        <v>48</v>
      </c>
      <c r="F286" s="29">
        <v>10</v>
      </c>
      <c r="G286" s="76">
        <f>75.3+72.4+58</f>
        <v>205.7</v>
      </c>
      <c r="H286" s="3"/>
      <c r="I286" s="3" t="s">
        <v>67</v>
      </c>
    </row>
    <row r="287" spans="2:8" ht="15">
      <c r="B287" s="32">
        <f t="shared" si="12"/>
        <v>273</v>
      </c>
      <c r="C287" s="38">
        <v>325</v>
      </c>
      <c r="D287" s="34">
        <v>4.82</v>
      </c>
      <c r="E287" s="100">
        <f t="shared" si="11"/>
        <v>48.2</v>
      </c>
      <c r="F287" s="29">
        <v>10</v>
      </c>
      <c r="G287" s="69"/>
      <c r="H287" s="3"/>
    </row>
    <row r="288" spans="2:8" ht="15">
      <c r="B288" s="32">
        <f t="shared" si="12"/>
        <v>274</v>
      </c>
      <c r="C288" s="38">
        <v>326</v>
      </c>
      <c r="D288" s="34">
        <v>4.96</v>
      </c>
      <c r="E288" s="100">
        <f t="shared" si="11"/>
        <v>49.6</v>
      </c>
      <c r="F288" s="29">
        <v>10</v>
      </c>
      <c r="G288" s="31"/>
      <c r="H288" s="3"/>
    </row>
    <row r="289" spans="2:8" ht="15">
      <c r="B289" s="32">
        <f t="shared" si="12"/>
        <v>275</v>
      </c>
      <c r="C289" s="38">
        <v>327</v>
      </c>
      <c r="D289" s="39">
        <v>4.56</v>
      </c>
      <c r="E289" s="100">
        <f t="shared" si="11"/>
        <v>45.599999999999994</v>
      </c>
      <c r="F289" s="29">
        <v>10</v>
      </c>
      <c r="G289" s="31"/>
      <c r="H289" s="3"/>
    </row>
    <row r="290" spans="2:8" ht="15">
      <c r="B290" s="32">
        <f t="shared" si="12"/>
        <v>276</v>
      </c>
      <c r="C290" s="38">
        <v>329</v>
      </c>
      <c r="D290" s="34">
        <v>5.41</v>
      </c>
      <c r="E290" s="100">
        <f t="shared" si="11"/>
        <v>54.1</v>
      </c>
      <c r="F290" s="29">
        <v>10</v>
      </c>
      <c r="G290" s="31"/>
      <c r="H290" s="3"/>
    </row>
    <row r="291" spans="2:8" ht="15">
      <c r="B291" s="79">
        <f t="shared" si="12"/>
        <v>277</v>
      </c>
      <c r="C291" s="63">
        <v>330</v>
      </c>
      <c r="D291" s="34">
        <v>4.91</v>
      </c>
      <c r="E291" s="100">
        <f t="shared" si="11"/>
        <v>49.1</v>
      </c>
      <c r="F291" s="29">
        <v>10</v>
      </c>
      <c r="G291" s="31"/>
      <c r="H291" s="3"/>
    </row>
    <row r="292" spans="2:8" ht="15">
      <c r="B292" s="32">
        <f t="shared" si="12"/>
        <v>278</v>
      </c>
      <c r="C292" s="38">
        <v>331</v>
      </c>
      <c r="D292" s="34">
        <v>5.92</v>
      </c>
      <c r="E292" s="100">
        <f t="shared" si="11"/>
        <v>59.2</v>
      </c>
      <c r="F292" s="29">
        <v>10</v>
      </c>
      <c r="G292" s="31"/>
      <c r="H292" s="3"/>
    </row>
    <row r="293" spans="2:8" ht="15">
      <c r="B293" s="32">
        <f t="shared" si="12"/>
        <v>279</v>
      </c>
      <c r="C293" s="38">
        <v>332</v>
      </c>
      <c r="D293" s="34">
        <v>5.59</v>
      </c>
      <c r="E293" s="100">
        <f t="shared" si="11"/>
        <v>55.9</v>
      </c>
      <c r="F293" s="29">
        <v>10</v>
      </c>
      <c r="G293" s="31"/>
      <c r="H293" s="3"/>
    </row>
    <row r="294" spans="2:8" ht="15">
      <c r="B294" s="32">
        <f t="shared" si="12"/>
        <v>280</v>
      </c>
      <c r="C294" s="80">
        <v>333</v>
      </c>
      <c r="D294" s="34">
        <v>5.87</v>
      </c>
      <c r="E294" s="100">
        <f t="shared" si="11"/>
        <v>58.7</v>
      </c>
      <c r="F294" s="29">
        <v>10</v>
      </c>
      <c r="G294" s="31"/>
      <c r="H294" s="3"/>
    </row>
    <row r="295" spans="2:8" ht="15">
      <c r="B295" s="32">
        <f t="shared" si="12"/>
        <v>281</v>
      </c>
      <c r="C295" s="38">
        <v>334</v>
      </c>
      <c r="D295" s="34">
        <v>5.27</v>
      </c>
      <c r="E295" s="100">
        <f t="shared" si="11"/>
        <v>52.699999999999996</v>
      </c>
      <c r="F295" s="29">
        <v>10</v>
      </c>
      <c r="G295" s="31"/>
      <c r="H295" s="3"/>
    </row>
    <row r="296" spans="2:8" ht="15">
      <c r="B296" s="32">
        <f t="shared" si="12"/>
        <v>282</v>
      </c>
      <c r="C296" s="38">
        <v>335</v>
      </c>
      <c r="D296" s="39">
        <v>7.97</v>
      </c>
      <c r="E296" s="100">
        <f t="shared" si="11"/>
        <v>79.7</v>
      </c>
      <c r="F296" s="29">
        <v>10</v>
      </c>
      <c r="G296" s="31"/>
      <c r="H296" s="3"/>
    </row>
    <row r="297" spans="2:8" ht="15">
      <c r="B297" s="32">
        <f t="shared" si="12"/>
        <v>283</v>
      </c>
      <c r="C297" s="38">
        <v>336</v>
      </c>
      <c r="D297" s="34">
        <v>6.94</v>
      </c>
      <c r="E297" s="100">
        <f t="shared" si="11"/>
        <v>69.4</v>
      </c>
      <c r="F297" s="81"/>
      <c r="G297" s="31"/>
      <c r="H297" s="3"/>
    </row>
    <row r="298" spans="2:8" ht="15">
      <c r="B298" s="32">
        <f t="shared" si="12"/>
        <v>284</v>
      </c>
      <c r="C298" s="38">
        <v>337</v>
      </c>
      <c r="D298" s="34">
        <v>5.88</v>
      </c>
      <c r="E298" s="100">
        <f t="shared" si="11"/>
        <v>58.8</v>
      </c>
      <c r="F298" s="4"/>
      <c r="G298" s="31"/>
      <c r="H298" s="3"/>
    </row>
    <row r="299" spans="2:8" ht="15">
      <c r="B299" s="32">
        <f t="shared" si="12"/>
        <v>285</v>
      </c>
      <c r="C299" s="38">
        <v>340</v>
      </c>
      <c r="D299" s="40">
        <v>6.26</v>
      </c>
      <c r="E299" s="100">
        <f t="shared" si="11"/>
        <v>62.599999999999994</v>
      </c>
      <c r="F299" s="4"/>
      <c r="G299" s="31"/>
      <c r="H299" s="3"/>
    </row>
    <row r="300" spans="2:8" ht="15">
      <c r="B300" s="32">
        <f t="shared" si="12"/>
        <v>286</v>
      </c>
      <c r="C300" s="33">
        <v>341</v>
      </c>
      <c r="D300" s="40">
        <f>4.98+1.16</f>
        <v>6.140000000000001</v>
      </c>
      <c r="E300" s="100">
        <f t="shared" si="11"/>
        <v>61.400000000000006</v>
      </c>
      <c r="F300" s="4"/>
      <c r="G300" s="31"/>
      <c r="H300" s="3"/>
    </row>
    <row r="301" spans="2:9" ht="15">
      <c r="B301" s="32">
        <f t="shared" si="12"/>
        <v>287</v>
      </c>
      <c r="C301" s="38">
        <v>342</v>
      </c>
      <c r="D301" s="40">
        <v>5.77</v>
      </c>
      <c r="E301" s="100">
        <f t="shared" si="11"/>
        <v>57.699999999999996</v>
      </c>
      <c r="F301" s="4"/>
      <c r="G301" s="45">
        <f>78.5+75+57.7</f>
        <v>211.2</v>
      </c>
      <c r="H301" s="82"/>
      <c r="I301" s="82" t="s">
        <v>68</v>
      </c>
    </row>
    <row r="302" spans="2:8" ht="15">
      <c r="B302" s="32">
        <f t="shared" si="12"/>
        <v>288</v>
      </c>
      <c r="C302" s="38" t="s">
        <v>15</v>
      </c>
      <c r="D302" s="40">
        <v>5.95</v>
      </c>
      <c r="E302" s="100">
        <f t="shared" si="11"/>
        <v>59.5</v>
      </c>
      <c r="F302" s="4"/>
      <c r="G302" s="31"/>
      <c r="H302" s="3"/>
    </row>
    <row r="303" spans="2:8" ht="15">
      <c r="B303" s="32">
        <f t="shared" si="12"/>
        <v>289</v>
      </c>
      <c r="C303" s="38">
        <v>344</v>
      </c>
      <c r="D303" s="40">
        <v>4.59</v>
      </c>
      <c r="E303" s="100">
        <f t="shared" si="11"/>
        <v>45.9</v>
      </c>
      <c r="F303" s="4"/>
      <c r="G303" s="31"/>
      <c r="H303" s="3"/>
    </row>
    <row r="304" spans="2:8" ht="15">
      <c r="B304" s="32">
        <f t="shared" si="12"/>
        <v>290</v>
      </c>
      <c r="C304" s="83">
        <v>345</v>
      </c>
      <c r="D304" s="40">
        <v>4.43</v>
      </c>
      <c r="E304" s="100">
        <f t="shared" si="11"/>
        <v>44.3</v>
      </c>
      <c r="F304" s="4"/>
      <c r="G304" s="31"/>
      <c r="H304" s="3"/>
    </row>
    <row r="305" spans="2:8" ht="15">
      <c r="B305" s="32">
        <f t="shared" si="12"/>
        <v>291</v>
      </c>
      <c r="C305" s="38">
        <v>346</v>
      </c>
      <c r="D305" s="40">
        <v>4.59</v>
      </c>
      <c r="E305" s="100">
        <f t="shared" si="11"/>
        <v>45.9</v>
      </c>
      <c r="F305" s="4"/>
      <c r="G305" s="31"/>
      <c r="H305" s="3"/>
    </row>
    <row r="306" spans="2:8" ht="15">
      <c r="B306" s="32">
        <f t="shared" si="12"/>
        <v>292</v>
      </c>
      <c r="C306" s="38">
        <v>347</v>
      </c>
      <c r="D306" s="40">
        <v>4.72</v>
      </c>
      <c r="E306" s="100">
        <f t="shared" si="11"/>
        <v>47.199999999999996</v>
      </c>
      <c r="F306" s="4"/>
      <c r="G306" s="31"/>
      <c r="H306" s="3"/>
    </row>
    <row r="307" spans="2:8" ht="15">
      <c r="B307" s="32">
        <f t="shared" si="12"/>
        <v>293</v>
      </c>
      <c r="C307" s="38">
        <v>348</v>
      </c>
      <c r="D307" s="40">
        <v>7.35</v>
      </c>
      <c r="E307" s="100">
        <f t="shared" si="11"/>
        <v>73.5</v>
      </c>
      <c r="F307" s="4"/>
      <c r="G307" s="31"/>
      <c r="H307" s="3"/>
    </row>
    <row r="308" spans="2:8" ht="15">
      <c r="B308" s="32">
        <f t="shared" si="12"/>
        <v>294</v>
      </c>
      <c r="C308" s="84">
        <v>349</v>
      </c>
      <c r="D308" s="40">
        <v>4.46</v>
      </c>
      <c r="E308" s="100">
        <f t="shared" si="11"/>
        <v>44.6</v>
      </c>
      <c r="F308" s="4"/>
      <c r="G308" s="31"/>
      <c r="H308" s="3"/>
    </row>
    <row r="309" spans="2:8" ht="15">
      <c r="B309" s="32">
        <f t="shared" si="12"/>
        <v>295</v>
      </c>
      <c r="C309" s="38">
        <v>350</v>
      </c>
      <c r="D309" s="40">
        <v>4.28</v>
      </c>
      <c r="E309" s="100">
        <f t="shared" si="11"/>
        <v>42.800000000000004</v>
      </c>
      <c r="F309" s="4"/>
      <c r="G309" s="31"/>
      <c r="H309" s="3"/>
    </row>
    <row r="310" spans="2:8" ht="15">
      <c r="B310" s="32">
        <f t="shared" si="12"/>
        <v>296</v>
      </c>
      <c r="C310" s="38">
        <v>351</v>
      </c>
      <c r="D310" s="40">
        <v>4.2</v>
      </c>
      <c r="E310" s="100">
        <f t="shared" si="11"/>
        <v>42</v>
      </c>
      <c r="F310" s="4"/>
      <c r="G310" s="31"/>
      <c r="H310" s="5"/>
    </row>
    <row r="311" spans="2:8" ht="15">
      <c r="B311" s="32">
        <f t="shared" si="12"/>
        <v>297</v>
      </c>
      <c r="C311" s="38">
        <v>352</v>
      </c>
      <c r="D311" s="40">
        <v>4.39</v>
      </c>
      <c r="E311" s="100">
        <f t="shared" si="11"/>
        <v>43.9</v>
      </c>
      <c r="F311" s="4"/>
      <c r="G311" s="31"/>
      <c r="H311" s="5"/>
    </row>
    <row r="312" spans="2:8" ht="13.5" customHeight="1">
      <c r="B312" s="32">
        <f t="shared" si="12"/>
        <v>298</v>
      </c>
      <c r="C312" s="33">
        <v>353</v>
      </c>
      <c r="D312" s="40">
        <v>8.19</v>
      </c>
      <c r="E312" s="100">
        <f t="shared" si="11"/>
        <v>81.89999999999999</v>
      </c>
      <c r="F312" s="4"/>
      <c r="G312" s="31"/>
      <c r="H312" s="5"/>
    </row>
    <row r="313" spans="2:8" ht="15">
      <c r="B313" s="32">
        <f t="shared" si="12"/>
        <v>299</v>
      </c>
      <c r="C313" s="33">
        <v>354</v>
      </c>
      <c r="D313" s="40">
        <v>4.63</v>
      </c>
      <c r="E313" s="100">
        <f t="shared" si="11"/>
        <v>46.3</v>
      </c>
      <c r="F313" s="4"/>
      <c r="G313" s="31"/>
      <c r="H313" s="5"/>
    </row>
    <row r="314" spans="2:8" ht="15">
      <c r="B314" s="32">
        <f t="shared" si="12"/>
        <v>300</v>
      </c>
      <c r="C314" s="33">
        <v>355</v>
      </c>
      <c r="D314" s="40">
        <v>4.5</v>
      </c>
      <c r="E314" s="100">
        <f t="shared" si="11"/>
        <v>45</v>
      </c>
      <c r="F314" s="4"/>
      <c r="G314" s="31"/>
      <c r="H314" s="5"/>
    </row>
    <row r="315" spans="2:9" ht="15">
      <c r="B315" s="32">
        <f t="shared" si="12"/>
        <v>301</v>
      </c>
      <c r="C315" s="85">
        <v>356</v>
      </c>
      <c r="D315" s="86">
        <v>5.34</v>
      </c>
      <c r="E315" s="100">
        <f t="shared" si="11"/>
        <v>53.4</v>
      </c>
      <c r="F315" s="4"/>
      <c r="G315" s="41">
        <v>320.24</v>
      </c>
      <c r="H315" s="5"/>
      <c r="I315" t="s">
        <v>69</v>
      </c>
    </row>
    <row r="316" spans="2:8" ht="15">
      <c r="B316" s="32">
        <f t="shared" si="12"/>
        <v>302</v>
      </c>
      <c r="C316" s="33">
        <v>357</v>
      </c>
      <c r="D316" s="40">
        <v>7.47</v>
      </c>
      <c r="E316" s="100">
        <f t="shared" si="11"/>
        <v>74.7</v>
      </c>
      <c r="F316" s="4"/>
      <c r="G316" s="31"/>
      <c r="H316" s="5"/>
    </row>
    <row r="317" spans="2:8" ht="15">
      <c r="B317" s="32">
        <f t="shared" si="12"/>
        <v>303</v>
      </c>
      <c r="C317" s="33">
        <v>358</v>
      </c>
      <c r="D317" s="40">
        <f>6+2.89</f>
        <v>8.89</v>
      </c>
      <c r="E317" s="100">
        <f t="shared" si="11"/>
        <v>88.9</v>
      </c>
      <c r="F317" s="4"/>
      <c r="G317" s="31"/>
      <c r="H317" s="5"/>
    </row>
    <row r="318" spans="2:8" ht="15">
      <c r="B318" s="32">
        <f t="shared" si="12"/>
        <v>304</v>
      </c>
      <c r="C318" s="33">
        <v>359</v>
      </c>
      <c r="D318" s="40">
        <v>4.47</v>
      </c>
      <c r="E318" s="100">
        <f t="shared" si="11"/>
        <v>44.699999999999996</v>
      </c>
      <c r="F318" s="4"/>
      <c r="G318" s="31"/>
      <c r="H318" s="5"/>
    </row>
    <row r="319" spans="2:8" ht="15">
      <c r="B319" s="32">
        <f t="shared" si="12"/>
        <v>305</v>
      </c>
      <c r="C319" s="38">
        <v>360</v>
      </c>
      <c r="D319" s="40">
        <v>13.37</v>
      </c>
      <c r="E319" s="100">
        <f t="shared" si="11"/>
        <v>133.7</v>
      </c>
      <c r="F319" s="4"/>
      <c r="G319" s="31"/>
      <c r="H319" s="5"/>
    </row>
    <row r="320" spans="2:8" ht="15">
      <c r="B320" s="32">
        <f t="shared" si="12"/>
        <v>306</v>
      </c>
      <c r="C320" s="38" t="s">
        <v>24</v>
      </c>
      <c r="D320" s="40">
        <v>6.35</v>
      </c>
      <c r="E320" s="100">
        <f t="shared" si="11"/>
        <v>63.5</v>
      </c>
      <c r="F320" s="4"/>
      <c r="G320" s="31"/>
      <c r="H320" s="5"/>
    </row>
    <row r="321" spans="2:8" ht="15">
      <c r="B321" s="32">
        <f t="shared" si="12"/>
        <v>307</v>
      </c>
      <c r="C321" s="38">
        <v>362</v>
      </c>
      <c r="D321" s="40">
        <v>6.31</v>
      </c>
      <c r="E321" s="100">
        <f t="shared" si="11"/>
        <v>63.099999999999994</v>
      </c>
      <c r="F321" s="4"/>
      <c r="G321" s="31"/>
      <c r="H321" s="5"/>
    </row>
    <row r="322" spans="2:8" ht="15">
      <c r="B322" s="32">
        <f t="shared" si="12"/>
        <v>308</v>
      </c>
      <c r="C322" s="38">
        <v>363</v>
      </c>
      <c r="D322" s="40">
        <v>6</v>
      </c>
      <c r="E322" s="100">
        <f t="shared" si="11"/>
        <v>60</v>
      </c>
      <c r="F322" s="4"/>
      <c r="G322" s="31"/>
      <c r="H322" s="5"/>
    </row>
    <row r="323" spans="2:8" ht="15">
      <c r="B323" s="32">
        <f t="shared" si="12"/>
        <v>309</v>
      </c>
      <c r="C323" s="38">
        <v>364</v>
      </c>
      <c r="D323" s="40">
        <v>6.04</v>
      </c>
      <c r="E323" s="100">
        <f t="shared" si="11"/>
        <v>60.4</v>
      </c>
      <c r="F323" s="4"/>
      <c r="G323" s="31"/>
      <c r="H323" s="5"/>
    </row>
    <row r="324" spans="2:8" ht="15">
      <c r="B324" s="32">
        <f t="shared" si="12"/>
        <v>310</v>
      </c>
      <c r="C324" s="38">
        <v>365</v>
      </c>
      <c r="D324" s="40">
        <v>6.55</v>
      </c>
      <c r="E324" s="100">
        <f t="shared" si="11"/>
        <v>65.5</v>
      </c>
      <c r="F324" s="4"/>
      <c r="G324" s="31"/>
      <c r="H324" s="5"/>
    </row>
    <row r="325" spans="2:8" ht="15">
      <c r="B325" s="32">
        <f t="shared" si="12"/>
        <v>311</v>
      </c>
      <c r="C325" s="38">
        <v>366</v>
      </c>
      <c r="D325" s="40">
        <v>6.45</v>
      </c>
      <c r="E325" s="100">
        <f t="shared" si="11"/>
        <v>64.5</v>
      </c>
      <c r="F325" s="4"/>
      <c r="G325" s="31"/>
      <c r="H325" s="5"/>
    </row>
    <row r="326" spans="2:8" ht="15">
      <c r="B326" s="32">
        <f t="shared" si="12"/>
        <v>312</v>
      </c>
      <c r="C326" s="38">
        <v>367</v>
      </c>
      <c r="D326" s="40">
        <v>7.2</v>
      </c>
      <c r="E326" s="100">
        <f t="shared" si="11"/>
        <v>72</v>
      </c>
      <c r="F326" s="4"/>
      <c r="G326" s="31"/>
      <c r="H326" s="5"/>
    </row>
    <row r="327" spans="2:8" ht="15">
      <c r="B327" s="32">
        <f t="shared" si="12"/>
        <v>313</v>
      </c>
      <c r="C327" s="38" t="s">
        <v>17</v>
      </c>
      <c r="D327" s="40">
        <v>5.35</v>
      </c>
      <c r="E327" s="100">
        <f t="shared" si="11"/>
        <v>53.5</v>
      </c>
      <c r="F327" s="4"/>
      <c r="G327" s="31"/>
      <c r="H327" s="5"/>
    </row>
    <row r="328" spans="2:8" ht="15">
      <c r="B328" s="32">
        <f t="shared" si="12"/>
        <v>314</v>
      </c>
      <c r="C328" s="33" t="s">
        <v>18</v>
      </c>
      <c r="D328" s="40">
        <f>8.16</f>
        <v>8.16</v>
      </c>
      <c r="E328" s="100">
        <f t="shared" si="11"/>
        <v>81.6</v>
      </c>
      <c r="F328" s="4"/>
      <c r="G328" s="31"/>
      <c r="H328" s="5"/>
    </row>
    <row r="329" spans="2:8" ht="15">
      <c r="B329" s="32">
        <f t="shared" si="12"/>
        <v>315</v>
      </c>
      <c r="C329" s="87" t="s">
        <v>19</v>
      </c>
      <c r="D329" s="40">
        <f>8.22+0.61</f>
        <v>8.83</v>
      </c>
      <c r="E329" s="100">
        <f aca="true" t="shared" si="13" ref="E329:E335">+D329*$E$4</f>
        <v>88.3</v>
      </c>
      <c r="F329" s="4"/>
      <c r="G329" s="31"/>
      <c r="H329" s="5"/>
    </row>
    <row r="330" spans="2:8" ht="15">
      <c r="B330" s="32">
        <f t="shared" si="12"/>
        <v>316</v>
      </c>
      <c r="C330" s="38" t="s">
        <v>20</v>
      </c>
      <c r="D330" s="40">
        <f>6.34+0.92</f>
        <v>7.26</v>
      </c>
      <c r="E330" s="100">
        <f t="shared" si="13"/>
        <v>72.6</v>
      </c>
      <c r="F330" s="4"/>
      <c r="G330" s="31"/>
      <c r="H330" s="5"/>
    </row>
    <row r="331" spans="2:8" ht="15">
      <c r="B331" s="32">
        <f t="shared" si="12"/>
        <v>317</v>
      </c>
      <c r="C331" s="38" t="s">
        <v>37</v>
      </c>
      <c r="D331" s="40">
        <f>7.4+5.98+1.26</f>
        <v>14.64</v>
      </c>
      <c r="E331" s="100">
        <f t="shared" si="13"/>
        <v>146.4</v>
      </c>
      <c r="F331" s="4"/>
      <c r="G331" s="31"/>
      <c r="H331" s="5"/>
    </row>
    <row r="332" spans="2:8" ht="15">
      <c r="B332" s="32">
        <f t="shared" si="12"/>
        <v>318</v>
      </c>
      <c r="C332" s="38" t="s">
        <v>16</v>
      </c>
      <c r="D332" s="40">
        <f>+(6.76+7.35)</f>
        <v>14.11</v>
      </c>
      <c r="E332" s="100">
        <f t="shared" si="13"/>
        <v>141.1</v>
      </c>
      <c r="F332" s="4"/>
      <c r="G332" s="31"/>
      <c r="H332" s="5"/>
    </row>
    <row r="333" spans="2:8" ht="15">
      <c r="B333" s="32">
        <f>+B332+1</f>
        <v>319</v>
      </c>
      <c r="C333" s="38" t="s">
        <v>21</v>
      </c>
      <c r="D333" s="40">
        <f>7.5+0.54</f>
        <v>8.04</v>
      </c>
      <c r="E333" s="100">
        <f t="shared" si="13"/>
        <v>80.39999999999999</v>
      </c>
      <c r="F333" s="4"/>
      <c r="G333" s="31"/>
      <c r="H333" s="5"/>
    </row>
    <row r="334" spans="2:8" ht="15">
      <c r="B334" s="32">
        <f>+B333+1</f>
        <v>320</v>
      </c>
      <c r="C334" s="38" t="s">
        <v>22</v>
      </c>
      <c r="D334" s="40">
        <f>7.83+1.33</f>
        <v>9.16</v>
      </c>
      <c r="E334" s="100">
        <f t="shared" si="13"/>
        <v>91.6</v>
      </c>
      <c r="F334" s="4"/>
      <c r="G334" s="31"/>
      <c r="H334" s="5"/>
    </row>
    <row r="335" spans="2:8" ht="15">
      <c r="B335" s="88">
        <f>+B334+1</f>
        <v>321</v>
      </c>
      <c r="C335" s="89" t="s">
        <v>23</v>
      </c>
      <c r="D335" s="40">
        <v>8.4</v>
      </c>
      <c r="E335" s="100">
        <f t="shared" si="13"/>
        <v>84</v>
      </c>
      <c r="F335" s="4"/>
      <c r="G335" s="31">
        <f>84+84</f>
        <v>168</v>
      </c>
      <c r="H335" s="5"/>
    </row>
    <row r="336" spans="2:8" ht="15.75" thickBot="1">
      <c r="B336" s="90"/>
      <c r="C336" s="91"/>
      <c r="D336" s="92"/>
      <c r="E336" s="101"/>
      <c r="F336" s="4"/>
      <c r="G336" s="93"/>
      <c r="H336" s="3"/>
    </row>
    <row r="337" spans="2:8" ht="31.5" customHeight="1" thickBot="1">
      <c r="B337" s="94"/>
      <c r="C337" s="95"/>
      <c r="D337" s="99">
        <f>SUM(D8:D335)</f>
        <v>1760.4030000000007</v>
      </c>
      <c r="E337" s="96">
        <f>SUM(E8:E335)</f>
        <v>17604.02999999999</v>
      </c>
      <c r="F337" s="98">
        <f>SUM(F8:F335)</f>
        <v>2890</v>
      </c>
      <c r="G337" s="97">
        <f>SUM(G8:G335)</f>
        <v>1616.84</v>
      </c>
      <c r="H337" s="3"/>
    </row>
  </sheetData>
  <sheetProtection/>
  <autoFilter ref="A9:J337"/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Nijole Lasaitiene</dc:creator>
  <cp:keywords/>
  <dc:description/>
  <cp:lastModifiedBy>Valentina</cp:lastModifiedBy>
  <cp:lastPrinted>2020-04-27T10:04:18Z</cp:lastPrinted>
  <dcterms:created xsi:type="dcterms:W3CDTF">2011-05-30T06:00:42Z</dcterms:created>
  <dcterms:modified xsi:type="dcterms:W3CDTF">2021-05-04T12:07:29Z</dcterms:modified>
  <cp:category/>
  <cp:version/>
  <cp:contentType/>
  <cp:contentStatus/>
</cp:coreProperties>
</file>